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1148" windowHeight="5844" tabRatio="739" activeTab="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<sst xmlns="http://schemas.openxmlformats.org/spreadsheetml/2006/main" count="756" uniqueCount="263">
  <si>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</si>
  <si>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</si>
  <si>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</si>
  <si>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</si>
  <si>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</si>
  <si>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</si>
  <si>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</si>
  <si>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</si>
  <si>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</si>
  <si>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</si>
  <si>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</si>
  <si>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</si>
  <si>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</si>
  <si>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</si>
  <si>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</si>
  <si>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разом   (3+4)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</si>
  <si>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</si>
  <si>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</si>
  <si>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</si>
  <si>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</si>
  <si>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    )(    )</t>
  </si>
  <si>
    <t>разом   (7+8)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</si>
  <si>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</si>
  <si>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</si>
  <si>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</si>
  <si>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</si>
  <si>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</si>
  <si>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</si>
  <si>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(    )(    )(    )(    )(    )(    )(    )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</si>
  <si>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</si>
  <si>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</si>
  <si>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</si>
  <si>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</si>
  <si>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</si>
  <si>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</si>
  <si>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</si>
  <si>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</si>
  <si>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</si>
  <si>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</si>
  <si>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</si>
  <si>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</si>
  <si>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</si>
  <si>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</si>
  <si>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</si>
  <si>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</si>
  <si>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</si>
  <si>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</si>
  <si>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</si>
  <si>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</si>
  <si>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</si>
  <si>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</si>
  <si>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</si>
  <si>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</si>
  <si>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</si>
  <si>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</si>
  <si>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</si>
  <si>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</si>
  <si>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</si>
  <si>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</si>
  <si>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</si>
  <si>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</si>
  <si>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</si>
  <si>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</si>
  <si>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</si>
  <si>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</si>
  <si>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</si>
  <si>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</si>
  <si>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</si>
  <si>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</si>
  <si>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</si>
  <si>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</si>
  <si>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</si>
  <si>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</si>
  <si>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</si>
  <si>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</si>
  <si>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</si>
  <si>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</si>
  <si>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</si>
  <si>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</si>
  <si>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</si>
  <si>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</si>
  <si>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</si>
  <si>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</si>
  <si>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</si>
  <si>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</si>
  <si>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</si>
  <si>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</si>
  <si>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</si>
  <si>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</si>
  <si>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</si>
  <si>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</si>
  <si>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</si>
  <si>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</si>
  <si>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</si>
  <si>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</si>
  <si>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</si>
  <si>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</si>
  <si>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</si>
  <si>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</si>
  <si>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</si>
  <si>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</si>
  <si>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</si>
  <si>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</si>
  <si>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</si>
  <si>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</si>
  <si>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</si>
  <si>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</si>
  <si>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</si>
  <si>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</si>
  <si>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</si>
  <si>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</si>
  <si>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</si>
  <si>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</si>
  <si>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</si>
  <si>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</si>
  <si>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</si>
  <si>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</si>
  <si>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</si>
  <si>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</si>
  <si>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</si>
  <si>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(код Типової відомчої класифікації видатків та кредитування місцевих бюджетів)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</si>
  <si>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</si>
  <si>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</si>
  <si>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</si>
  <si>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</si>
  <si>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</si>
  <si>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</si>
  <si>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</si>
  <si>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</si>
  <si>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</si>
  <si>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</si>
  <si>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</si>
  <si>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</si>
  <si>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</si>
  <si>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</si>
  <si>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</si>
  <si>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</si>
  <si>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</si>
  <si>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</si>
  <si>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</si>
  <si>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</si>
  <si>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</si>
  <si>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</si>
  <si>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</si>
  <si>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</si>
  <si>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</si>
  <si>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</si>
  <si>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</si>
  <si>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</si>
  <si>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</si>
  <si>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</si>
  <si>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</si>
  <si>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</si>
  <si>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</si>
  <si>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</si>
  <si>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</si>
  <si>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</si>
  <si>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</si>
  <si>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</si>
  <si>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(найменування бюджетної програми згідно з Типовою програмною класифікацією видатків та кредитування місцевих бюджетів)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</si>
  <si>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</si>
  <si>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</si>
  <si>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</si>
  <si>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</si>
  <si>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</si>
  <si>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</si>
  <si>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(код Програмної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</si>
  <si>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</si>
  <si>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</si>
  <si>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</si>
  <si>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</si>
  <si>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</si>
  <si>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</si>
  <si>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>(    )(    )(   )</t>
  </si>
  <si>
    <t xml:space="preserve">Строк реалі-
зації об'єкта (рік початку і завершення)
</t>
  </si>
  <si>
    <t>2021 рік (прогноз)</t>
  </si>
  <si>
    <t>2017 рік (звіт)</t>
  </si>
  <si>
    <t>2018 рік (затверджено)</t>
  </si>
  <si>
    <t>2019 рік (проект)</t>
  </si>
  <si>
    <t>2020 рік (прогноз)</t>
  </si>
  <si>
    <t>БЮДЖЕТНИЙ ЗАПИТ НА 2019 - 2021 РОКИ додатковий (Форма 2019-3)</t>
  </si>
  <si>
    <t>2) надання кредитів за кодами Класифікації кредитування бюджету у 2017 - 2019 роках:</t>
  </si>
  <si>
    <t>2) витрати за напрямами використання бюджетних коштів у 2020 - 2021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</si>
  <si>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2020 - 2021 роки.</t>
  </si>
  <si>
    <t>1) додаткові витрати на 2019 рік за бюджетною програмою:</t>
  </si>
  <si>
    <t>Обґрунтування необхідності додаткових коштів на 2019 рік</t>
  </si>
  <si>
    <t>2019 рік (проект) у межах доведених граничних обсягів</t>
  </si>
  <si>
    <t>2019 рік (проект) зміни у разі передбачення додаткових коштів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</si>
  <si>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</t>
  </si>
  <si>
    <t>2) додаткові витрати на 2020 - 2021 роки за бюджетною програмою:</t>
  </si>
  <si>
    <t>Обґрунтування необхідності додаткових коштів на 2020 - 2021 роки</t>
  </si>
  <si>
    <t>2020 рік (прогноз) у межах доведених індикативних прогнозних показників</t>
  </si>
  <si>
    <t>2020 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</si>
  <si>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</si>
  <si>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</si>
  <si>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2020 - 2021 роках, та альтернативні заходи, яких необхідно вжити для забезпечення виконання бюджетної програми</t>
  </si>
  <si>
    <t>2019 рік</t>
  </si>
  <si>
    <t>Дебіторська заборгованість на 01.01.2018</t>
  </si>
  <si>
    <t>2020 рік</t>
  </si>
  <si>
    <t>2021 рік</t>
  </si>
  <si>
    <t>Автотранспортне господарство Закарпатської обласної державної адміністрації</t>
  </si>
  <si>
    <t>2018 рік (звіт)</t>
  </si>
  <si>
    <t>2019 рік (затверджено)</t>
  </si>
  <si>
    <t>2020 рік (проект)</t>
  </si>
  <si>
    <t>2022 рік (прогноз)</t>
  </si>
  <si>
    <t>1) витрати за напрямами використання бюджетних коштів у 2018 - 2020 роках:</t>
  </si>
  <si>
    <t>3) видатки за кодами Економічної класифікації видатків бюджету у 2021 - 2022 роках:</t>
  </si>
  <si>
    <t>1) видатки за кодами Економічної класифікації видатків бюджету у 2018 - 2020 роках:</t>
  </si>
  <si>
    <t>2) надходження для виконання бюджетної програми у 2021 - 2022 роках:</t>
  </si>
  <si>
    <t>1) надходження для виконання бюджетної програми у 2018 - 2020 роках:</t>
  </si>
  <si>
    <t>4) надання кредитів за кодами Класифікації кредитування бюджету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</si>
  <si>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</si>
  <si>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</si>
  <si>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</si>
  <si>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</si>
  <si>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</si>
  <si>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</si>
  <si>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</si>
  <si>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</si>
  <si>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2018 - 2020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</si>
  <si>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</si>
  <si>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</si>
  <si>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</si>
  <si>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тис.грн.</t>
  </si>
  <si>
    <t>Кошторис</t>
  </si>
  <si>
    <t>од.</t>
  </si>
  <si>
    <t>Середні витрати на утримання 1 штатної одиниці</t>
  </si>
  <si>
    <t>%</t>
  </si>
  <si>
    <t>Автотранспортне господарство Закарпатської обласної державної адміністрації.</t>
  </si>
  <si>
    <t>Фонд оплати праці працівників</t>
  </si>
  <si>
    <t>Кількість штатних одиниць</t>
  </si>
  <si>
    <t>Обєм видатків на утримання та ремонт автотранспорту</t>
  </si>
  <si>
    <t xml:space="preserve">Кількість установ та організацій, яким видаються транспортні послуги </t>
  </si>
  <si>
    <t>од</t>
  </si>
  <si>
    <t>звіт</t>
  </si>
  <si>
    <t>Кількість автотранспорту на балансі</t>
  </si>
  <si>
    <t>Кількість наданих транспортних послуг</t>
  </si>
  <si>
    <t>тис.км</t>
  </si>
  <si>
    <t>Середні витрати на утримання та ремонт 1 автотранспорту</t>
  </si>
  <si>
    <t>Темп зростання кількості наданих послуг порівняно з попереднім роком</t>
  </si>
  <si>
    <t>Темп зростання витрат на утримання та ремонт  автотранспорту порівняно з попереднім роком, всього</t>
  </si>
  <si>
    <t>1) результативні показники бюджетної програми у 2018 - 2020 роках:</t>
  </si>
  <si>
    <t xml:space="preserve">загальний фонд </t>
  </si>
  <si>
    <t>загальний фонд (касові видатки)</t>
  </si>
  <si>
    <t>спеціальний фонд (касові видатки)</t>
  </si>
  <si>
    <t>загальний фонд(бюджетні асигнування затверджені розписом  з урахуванням змін)</t>
  </si>
  <si>
    <t>спеціальний фонд(бюджетні асигнування затверджені розписом  з урахуванням змін)</t>
  </si>
  <si>
    <t>2021 (прогноз)</t>
  </si>
  <si>
    <t>2022 (прогноз</t>
  </si>
  <si>
    <t>1) результативні показники бюджетної програми у 2021 - 2022 роках: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</si>
  <si>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</si>
  <si>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Закарпатська обласна державнв адміністрація</t>
  </si>
  <si>
    <t>4. Мета та завдання бюджетної програми на 2020 - 2022 роки:</t>
  </si>
  <si>
    <t>БЮДЖЕТНИЙ ЗАПИТ НА 2020 - 2022 РОКИ індивідуальний (Форма 2020-2)</t>
  </si>
  <si>
    <t>Забезпечення власних повноважень та повноважень, делегованих Закарпатською обласною радою, щодо виконання заходів і завдань</t>
  </si>
  <si>
    <t>Фінансова підтримка діяльності автотранспортного господарства</t>
  </si>
  <si>
    <t>Конституція України, Бюджетний Кодекс України; Закони України "Про місцеві державні адміністрації", "Про місцеве самоврядування в Україні"</t>
  </si>
  <si>
    <t>Натуркач Р.П.</t>
  </si>
  <si>
    <t>Клопотар В.В.</t>
  </si>
  <si>
    <t>Фйінансова підтримка автотранспортного господарства</t>
  </si>
  <si>
    <t>(   0 )( 2   )</t>
  </si>
  <si>
    <t>(  0  )( 2   )( 1   )</t>
  </si>
  <si>
    <t>(  0  )( 2   )(1    )( 7   )( 4   )(  1  )(  3  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</si>
</sst>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6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Continuous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54" applyFont="1">
      <alignment/>
      <protection/>
    </xf>
    <xf numFmtId="0" fontId="2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wrapText="1"/>
      <protection/>
    </xf>
    <xf numFmtId="0" fontId="3" fillId="0" borderId="0" xfId="54" applyFont="1" applyBorder="1" applyAlignment="1">
      <alignment horizontal="center" wrapText="1"/>
      <protection/>
    </xf>
    <xf numFmtId="0" fontId="5" fillId="0" borderId="0" xfId="54" applyFont="1" applyBorder="1" applyAlignment="1">
      <alignment wrapText="1"/>
      <protection/>
    </xf>
    <xf numFmtId="1" fontId="5" fillId="0" borderId="0" xfId="54" applyNumberFormat="1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2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97" fontId="8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/>
    </xf>
    <xf numFmtId="197" fontId="30" fillId="0" borderId="10" xfId="0" applyNumberFormat="1" applyFont="1" applyBorder="1" applyAlignment="1">
      <alignment/>
    </xf>
    <xf numFmtId="197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1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197" fontId="36" fillId="0" borderId="0" xfId="5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54" applyFont="1" applyBorder="1" applyAlignment="1">
      <alignment horizontal="center" wrapText="1"/>
      <protection/>
    </xf>
    <xf numFmtId="197" fontId="5" fillId="0" borderId="0" xfId="5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right" vertical="top" wrapText="1"/>
    </xf>
    <xf numFmtId="0" fontId="3" fillId="0" borderId="12" xfId="0" applyFont="1" applyFill="1" applyBorder="1" applyAlignment="1">
      <alignment horizontal="centerContinuous" vertical="top"/>
    </xf>
    <xf numFmtId="0" fontId="3" fillId="0" borderId="12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14" xfId="0" applyNumberFormat="1" applyFont="1" applyBorder="1" applyAlignment="1">
      <alignment vertical="center" wrapText="1"/>
    </xf>
    <xf numFmtId="197" fontId="8" fillId="0" borderId="10" xfId="0" applyNumberFormat="1" applyFont="1" applyBorder="1" applyAlignment="1">
      <alignment vertical="center" wrapText="1"/>
    </xf>
    <xf numFmtId="197" fontId="8" fillId="0" borderId="10" xfId="0" applyNumberFormat="1" applyFont="1" applyBorder="1" applyAlignment="1">
      <alignment/>
    </xf>
    <xf numFmtId="197" fontId="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97" fontId="30" fillId="0" borderId="10" xfId="0" applyNumberFormat="1" applyFont="1" applyFill="1" applyBorder="1" applyAlignment="1">
      <alignment/>
    </xf>
    <xf numFmtId="0" fontId="34" fillId="0" borderId="15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 wrapText="1"/>
    </xf>
    <xf numFmtId="197" fontId="42" fillId="0" borderId="10" xfId="53" applyNumberFormat="1" applyFont="1" applyFill="1" applyBorder="1" applyAlignment="1">
      <alignment vertical="top"/>
      <protection/>
    </xf>
    <xf numFmtId="197" fontId="43" fillId="0" borderId="10" xfId="53" applyNumberFormat="1" applyFont="1" applyFill="1" applyBorder="1" applyAlignment="1">
      <alignment vertical="top"/>
      <protection/>
    </xf>
    <xf numFmtId="197" fontId="43" fillId="0" borderId="13" xfId="53" applyNumberFormat="1" applyFont="1" applyFill="1" applyBorder="1" applyAlignment="1">
      <alignment vertical="top"/>
      <protection/>
    </xf>
    <xf numFmtId="197" fontId="43" fillId="0" borderId="18" xfId="53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97" fontId="30" fillId="0" borderId="10" xfId="0" applyNumberFormat="1" applyFont="1" applyFill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197" fontId="30" fillId="0" borderId="12" xfId="0" applyNumberFormat="1" applyFont="1" applyFill="1" applyBorder="1" applyAlignment="1">
      <alignment vertical="top"/>
    </xf>
    <xf numFmtId="197" fontId="8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5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97" fontId="8" fillId="0" borderId="10" xfId="0" applyNumberFormat="1" applyFont="1" applyBorder="1" applyAlignment="1">
      <alignment horizontal="center" vertical="center"/>
    </xf>
    <xf numFmtId="197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97" fontId="8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197" fontId="30" fillId="0" borderId="10" xfId="0" applyNumberFormat="1" applyFont="1" applyBorder="1" applyAlignment="1">
      <alignment vertical="top" wrapText="1"/>
    </xf>
    <xf numFmtId="197" fontId="3" fillId="0" borderId="10" xfId="54" applyNumberFormat="1" applyFont="1" applyBorder="1" applyAlignment="1">
      <alignment wrapText="1"/>
      <protection/>
    </xf>
    <xf numFmtId="197" fontId="5" fillId="0" borderId="10" xfId="54" applyNumberFormat="1" applyFont="1" applyBorder="1" applyAlignment="1">
      <alignment vertical="top" wrapText="1"/>
      <protection/>
    </xf>
    <xf numFmtId="197" fontId="3" fillId="0" borderId="10" xfId="54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30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97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30" fillId="0" borderId="14" xfId="0" applyFont="1" applyBorder="1" applyAlignment="1">
      <alignment/>
    </xf>
    <xf numFmtId="197" fontId="30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3" xfId="54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197" fontId="30" fillId="24" borderId="10" xfId="0" applyNumberFormat="1" applyFont="1" applyFill="1" applyBorder="1" applyAlignment="1">
      <alignment/>
    </xf>
    <xf numFmtId="197" fontId="45" fillId="0" borderId="10" xfId="0" applyNumberFormat="1" applyFont="1" applyBorder="1" applyAlignment="1">
      <alignment/>
    </xf>
    <xf numFmtId="197" fontId="5" fillId="0" borderId="10" xfId="0" applyNumberFormat="1" applyFont="1" applyBorder="1" applyAlignment="1">
      <alignment/>
    </xf>
    <xf numFmtId="188" fontId="3" fillId="0" borderId="15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justify" vertical="top" wrapText="1"/>
    </xf>
    <xf numFmtId="0" fontId="47" fillId="0" borderId="15" xfId="0" applyNumberFormat="1" applyFont="1" applyFill="1" applyBorder="1" applyAlignment="1">
      <alignment horizontal="center" vertical="top" wrapText="1"/>
    </xf>
    <xf numFmtId="188" fontId="3" fillId="25" borderId="15" xfId="0" applyNumberFormat="1" applyFont="1" applyFill="1" applyBorder="1" applyAlignment="1">
      <alignment horizontal="center" wrapText="1"/>
    </xf>
    <xf numFmtId="0" fontId="35" fillId="0" borderId="15" xfId="0" applyFont="1" applyBorder="1" applyAlignment="1">
      <alignment horizontal="left" vertical="top" wrapText="1"/>
    </xf>
    <xf numFmtId="188" fontId="3" fillId="0" borderId="15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197" fontId="8" fillId="0" borderId="20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/>
    </xf>
    <xf numFmtId="197" fontId="8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 vertical="top" wrapText="1"/>
    </xf>
    <xf numFmtId="197" fontId="30" fillId="24" borderId="23" xfId="0" applyNumberFormat="1" applyFont="1" applyFill="1" applyBorder="1" applyAlignment="1">
      <alignment/>
    </xf>
    <xf numFmtId="197" fontId="30" fillId="24" borderId="24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top" wrapText="1"/>
    </xf>
    <xf numFmtId="197" fontId="42" fillId="0" borderId="20" xfId="53" applyNumberFormat="1" applyFont="1" applyFill="1" applyBorder="1" applyAlignment="1">
      <alignment vertical="top"/>
      <protection/>
    </xf>
    <xf numFmtId="0" fontId="35" fillId="0" borderId="25" xfId="0" applyFont="1" applyFill="1" applyBorder="1" applyAlignment="1">
      <alignment horizontal="center" vertical="top" wrapText="1"/>
    </xf>
    <xf numFmtId="197" fontId="43" fillId="0" borderId="20" xfId="53" applyNumberFormat="1" applyFont="1" applyFill="1" applyBorder="1" applyAlignment="1">
      <alignment vertical="top"/>
      <protection/>
    </xf>
    <xf numFmtId="0" fontId="35" fillId="0" borderId="26" xfId="0" applyFont="1" applyFill="1" applyBorder="1" applyAlignment="1">
      <alignment horizontal="center" vertical="top" wrapText="1"/>
    </xf>
    <xf numFmtId="197" fontId="43" fillId="0" borderId="27" xfId="53" applyNumberFormat="1" applyFont="1" applyFill="1" applyBorder="1" applyAlignment="1">
      <alignment vertical="top"/>
      <protection/>
    </xf>
    <xf numFmtId="0" fontId="35" fillId="0" borderId="21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197" fontId="43" fillId="0" borderId="29" xfId="53" applyNumberFormat="1" applyFont="1" applyFill="1" applyBorder="1" applyAlignment="1">
      <alignment vertical="top"/>
      <protection/>
    </xf>
    <xf numFmtId="0" fontId="34" fillId="0" borderId="30" xfId="0" applyFont="1" applyFill="1" applyBorder="1" applyAlignment="1">
      <alignment horizontal="center" vertical="top" wrapText="1"/>
    </xf>
    <xf numFmtId="0" fontId="34" fillId="0" borderId="31" xfId="0" applyFont="1" applyFill="1" applyBorder="1" applyAlignment="1">
      <alignment vertical="top" wrapText="1"/>
    </xf>
    <xf numFmtId="197" fontId="42" fillId="0" borderId="23" xfId="53" applyNumberFormat="1" applyFont="1" applyFill="1" applyBorder="1" applyAlignment="1">
      <alignment vertical="top"/>
      <protection/>
    </xf>
    <xf numFmtId="197" fontId="42" fillId="0" borderId="24" xfId="53" applyNumberFormat="1" applyFont="1" applyFill="1" applyBorder="1" applyAlignment="1">
      <alignment vertical="top"/>
      <protection/>
    </xf>
    <xf numFmtId="0" fontId="30" fillId="0" borderId="21" xfId="0" applyFont="1" applyFill="1" applyBorder="1" applyAlignment="1">
      <alignment vertical="top"/>
    </xf>
    <xf numFmtId="197" fontId="30" fillId="0" borderId="20" xfId="0" applyNumberFormat="1" applyFont="1" applyFill="1" applyBorder="1" applyAlignment="1">
      <alignment vertical="top"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49" fontId="2" fillId="0" borderId="34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center"/>
    </xf>
    <xf numFmtId="197" fontId="8" fillId="0" borderId="20" xfId="0" applyNumberFormat="1" applyFont="1" applyFill="1" applyBorder="1" applyAlignment="1">
      <alignment/>
    </xf>
    <xf numFmtId="0" fontId="30" fillId="0" borderId="22" xfId="0" applyFont="1" applyFill="1" applyBorder="1" applyAlignment="1">
      <alignment horizontal="center" vertical="top" wrapText="1"/>
    </xf>
    <xf numFmtId="3" fontId="30" fillId="0" borderId="23" xfId="0" applyNumberFormat="1" applyFont="1" applyFill="1" applyBorder="1" applyAlignment="1">
      <alignment wrapText="1"/>
    </xf>
    <xf numFmtId="197" fontId="30" fillId="0" borderId="23" xfId="0" applyNumberFormat="1" applyFont="1" applyFill="1" applyBorder="1" applyAlignment="1">
      <alignment wrapText="1"/>
    </xf>
    <xf numFmtId="197" fontId="30" fillId="0" borderId="24" xfId="0" applyNumberFormat="1" applyFont="1" applyFill="1" applyBorder="1" applyAlignment="1">
      <alignment wrapText="1"/>
    </xf>
    <xf numFmtId="0" fontId="30" fillId="0" borderId="36" xfId="0" applyFont="1" applyFill="1" applyBorder="1" applyAlignment="1">
      <alignment vertical="top"/>
    </xf>
    <xf numFmtId="197" fontId="30" fillId="0" borderId="37" xfId="0" applyNumberFormat="1" applyFont="1" applyFill="1" applyBorder="1" applyAlignment="1">
      <alignment vertical="top"/>
    </xf>
    <xf numFmtId="0" fontId="2" fillId="0" borderId="3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/>
    </xf>
    <xf numFmtId="0" fontId="32" fillId="0" borderId="21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/>
    </xf>
    <xf numFmtId="197" fontId="8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 wrapText="1"/>
    </xf>
    <xf numFmtId="49" fontId="30" fillId="0" borderId="21" xfId="0" applyNumberFormat="1" applyFont="1" applyBorder="1" applyAlignment="1">
      <alignment horizontal="center" wrapText="1"/>
    </xf>
    <xf numFmtId="197" fontId="30" fillId="0" borderId="20" xfId="0" applyNumberFormat="1" applyFont="1" applyBorder="1" applyAlignment="1">
      <alignment/>
    </xf>
    <xf numFmtId="49" fontId="8" fillId="0" borderId="22" xfId="0" applyNumberFormat="1" applyFont="1" applyBorder="1" applyAlignment="1">
      <alignment wrapText="1"/>
    </xf>
    <xf numFmtId="197" fontId="8" fillId="0" borderId="23" xfId="0" applyNumberFormat="1" applyFont="1" applyBorder="1" applyAlignment="1">
      <alignment horizontal="center" vertical="center"/>
    </xf>
    <xf numFmtId="197" fontId="8" fillId="0" borderId="23" xfId="0" applyNumberFormat="1" applyFont="1" applyBorder="1" applyAlignment="1">
      <alignment vertical="center"/>
    </xf>
    <xf numFmtId="197" fontId="8" fillId="0" borderId="24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43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vertical="top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/>
    </xf>
    <xf numFmtId="0" fontId="8" fillId="0" borderId="48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88" fontId="3" fillId="25" borderId="54" xfId="0" applyNumberFormat="1" applyFont="1" applyFill="1" applyBorder="1" applyAlignment="1">
      <alignment horizontal="center" vertical="top" wrapText="1"/>
    </xf>
    <xf numFmtId="188" fontId="3" fillId="25" borderId="55" xfId="0" applyNumberFormat="1" applyFont="1" applyFill="1" applyBorder="1" applyAlignment="1">
      <alignment horizontal="center" vertical="top" wrapText="1"/>
    </xf>
    <xf numFmtId="188" fontId="3" fillId="25" borderId="56" xfId="0" applyNumberFormat="1" applyFont="1" applyFill="1" applyBorder="1" applyAlignment="1">
      <alignment horizontal="center" vertical="top" wrapText="1"/>
    </xf>
    <xf numFmtId="188" fontId="3" fillId="25" borderId="57" xfId="0" applyNumberFormat="1" applyFont="1" applyFill="1" applyBorder="1" applyAlignment="1">
      <alignment horizontal="center" vertical="top" wrapText="1"/>
    </xf>
    <xf numFmtId="188" fontId="3" fillId="25" borderId="58" xfId="0" applyNumberFormat="1" applyFont="1" applyFill="1" applyBorder="1" applyAlignment="1">
      <alignment horizontal="center" vertical="top" wrapText="1"/>
    </xf>
    <xf numFmtId="188" fontId="3" fillId="25" borderId="59" xfId="0" applyNumberFormat="1" applyFont="1" applyFill="1" applyBorder="1" applyAlignment="1">
      <alignment horizontal="center" vertical="top" wrapText="1"/>
    </xf>
    <xf numFmtId="188" fontId="3" fillId="25" borderId="60" xfId="0" applyNumberFormat="1" applyFont="1" applyFill="1" applyBorder="1" applyAlignment="1">
      <alignment horizontal="center" vertical="top" wrapText="1"/>
    </xf>
    <xf numFmtId="188" fontId="3" fillId="25" borderId="61" xfId="0" applyNumberFormat="1" applyFont="1" applyFill="1" applyBorder="1" applyAlignment="1">
      <alignment horizontal="center" vertical="top" wrapText="1"/>
    </xf>
    <xf numFmtId="188" fontId="3" fillId="25" borderId="62" xfId="0" applyNumberFormat="1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65" xfId="0" applyFont="1" applyFill="1" applyBorder="1" applyAlignment="1">
      <alignment horizontal="center" vertical="top" wrapText="1"/>
    </xf>
    <xf numFmtId="0" fontId="8" fillId="0" borderId="66" xfId="0" applyNumberFormat="1" applyFont="1" applyFill="1" applyBorder="1" applyAlignment="1">
      <alignment horizontal="center"/>
    </xf>
    <xf numFmtId="0" fontId="8" fillId="0" borderId="67" xfId="0" applyNumberFormat="1" applyFont="1" applyFill="1" applyBorder="1" applyAlignment="1">
      <alignment horizontal="center"/>
    </xf>
    <xf numFmtId="0" fontId="8" fillId="0" borderId="6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69" xfId="0" applyFont="1" applyFill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1" xfId="54" applyFont="1" applyBorder="1" applyAlignment="1">
      <alignment wrapText="1"/>
      <protection/>
    </xf>
    <xf numFmtId="0" fontId="9" fillId="0" borderId="11" xfId="54" applyFont="1" applyBorder="1" applyAlignment="1">
      <alignment/>
      <protection/>
    </xf>
    <xf numFmtId="0" fontId="2" fillId="0" borderId="0" xfId="54" applyFont="1" applyAlignment="1">
      <alignment wrapText="1"/>
      <protection/>
    </xf>
    <xf numFmtId="0" fontId="5" fillId="0" borderId="19" xfId="54" applyFont="1" applyBorder="1" applyAlignment="1">
      <alignment horizontal="center" wrapText="1"/>
      <protection/>
    </xf>
    <xf numFmtId="0" fontId="5" fillId="0" borderId="38" xfId="54" applyFont="1" applyBorder="1" applyAlignment="1">
      <alignment horizontal="center" wrapText="1"/>
      <protection/>
    </xf>
    <xf numFmtId="0" fontId="5" fillId="0" borderId="14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Border="1" applyAlignment="1">
      <alignment wrapText="1"/>
      <protection/>
    </xf>
    <xf numFmtId="0" fontId="5" fillId="0" borderId="10" xfId="54" applyFont="1" applyBorder="1" applyAlignment="1">
      <alignment wrapText="1"/>
      <protection/>
    </xf>
    <xf numFmtId="0" fontId="3" fillId="0" borderId="19" xfId="54" applyFont="1" applyBorder="1" applyAlignment="1">
      <alignment horizontal="center" wrapText="1"/>
      <protection/>
    </xf>
    <xf numFmtId="0" fontId="3" fillId="0" borderId="38" xfId="54" applyFont="1" applyBorder="1" applyAlignment="1">
      <alignment horizontal="center" wrapText="1"/>
      <protection/>
    </xf>
    <xf numFmtId="0" fontId="3" fillId="0" borderId="14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9" xfId="54" applyFont="1" applyBorder="1" applyAlignment="1">
      <alignment/>
      <protection/>
    </xf>
    <xf numFmtId="0" fontId="3" fillId="0" borderId="38" xfId="54" applyFont="1" applyBorder="1" applyAlignment="1">
      <alignment/>
      <protection/>
    </xf>
    <xf numFmtId="0" fontId="3" fillId="0" borderId="14" xfId="54" applyFont="1" applyBorder="1" applyAlignment="1">
      <alignment/>
      <protection/>
    </xf>
    <xf numFmtId="0" fontId="35" fillId="0" borderId="10" xfId="54" applyFont="1" applyBorder="1" applyAlignment="1">
      <alignment horizontal="center" vertical="top" wrapText="1"/>
      <protection/>
    </xf>
    <xf numFmtId="0" fontId="3" fillId="0" borderId="19" xfId="54" applyFont="1" applyBorder="1" applyAlignment="1">
      <alignment horizontal="center" vertical="top" wrapText="1"/>
      <protection/>
    </xf>
    <xf numFmtId="0" fontId="3" fillId="0" borderId="14" xfId="54" applyFont="1" applyBorder="1" applyAlignment="1">
      <alignment horizontal="center" vertical="top" wrapText="1"/>
      <protection/>
    </xf>
    <xf numFmtId="0" fontId="3" fillId="0" borderId="13" xfId="54" applyFont="1" applyBorder="1" applyAlignment="1">
      <alignment horizontal="center" vertical="top" wrapText="1"/>
      <protection/>
    </xf>
    <xf numFmtId="0" fontId="3" fillId="0" borderId="18" xfId="54" applyFont="1" applyBorder="1" applyAlignment="1">
      <alignment horizontal="center" vertical="top" wrapText="1"/>
      <protection/>
    </xf>
    <xf numFmtId="0" fontId="3" fillId="0" borderId="50" xfId="54" applyFont="1" applyBorder="1" applyAlignment="1">
      <alignment horizontal="center" vertical="top" wrapText="1"/>
      <protection/>
    </xf>
    <xf numFmtId="0" fontId="3" fillId="0" borderId="12" xfId="54" applyFont="1" applyBorder="1" applyAlignment="1">
      <alignment horizontal="center" vertical="top" wrapText="1"/>
      <protection/>
    </xf>
    <xf numFmtId="0" fontId="3" fillId="0" borderId="51" xfId="54" applyFont="1" applyBorder="1" applyAlignment="1">
      <alignment horizontal="center" vertical="top" wrapText="1"/>
      <protection/>
    </xf>
    <xf numFmtId="0" fontId="3" fillId="0" borderId="52" xfId="54" applyFont="1" applyBorder="1" applyAlignment="1">
      <alignment horizontal="center" vertical="top" wrapText="1"/>
      <protection/>
    </xf>
    <xf numFmtId="0" fontId="3" fillId="0" borderId="11" xfId="54" applyFont="1" applyBorder="1" applyAlignment="1">
      <alignment horizontal="center" vertical="top" wrapText="1"/>
      <protection/>
    </xf>
    <xf numFmtId="0" fontId="3" fillId="0" borderId="53" xfId="54" applyFont="1" applyBorder="1" applyAlignment="1">
      <alignment horizontal="center" vertical="top" wrapText="1"/>
      <protection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30" fillId="0" borderId="19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0" xfId="54" applyFont="1" applyBorder="1" applyAlignment="1">
      <alignment horizontal="center" vertical="top" wrapText="1"/>
      <protection/>
    </xf>
    <xf numFmtId="0" fontId="8" fillId="0" borderId="51" xfId="54" applyFont="1" applyBorder="1" applyAlignment="1">
      <alignment horizontal="center" vertical="top" wrapText="1"/>
      <protection/>
    </xf>
    <xf numFmtId="0" fontId="8" fillId="0" borderId="52" xfId="54" applyFont="1" applyBorder="1" applyAlignment="1">
      <alignment horizontal="center" vertical="top" wrapText="1"/>
      <protection/>
    </xf>
    <xf numFmtId="0" fontId="8" fillId="0" borderId="53" xfId="54" applyFont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бюджетний запит 701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Zeros="0" tabSelected="1" zoomScaleSheetLayoutView="90" zoomScalePageLayoutView="0" workbookViewId="0" topLeftCell="C1">
      <selection activeCell="A13" sqref="A13:N13"/>
    </sheetView>
  </sheetViews>
  <sheetFormatPr defaultColWidth="9.25390625" defaultRowHeight="12.75"/>
  <cols>
    <col min="1" max="1" width="7.75390625" style="63" customWidth="1"/>
    <col min="2" max="2" width="46.50390625" style="63" customWidth="1"/>
    <col min="3" max="14" width="11.75390625" style="63" customWidth="1"/>
    <col min="15" max="16384" width="9.25390625" style="63" customWidth="1"/>
  </cols>
  <sheetData>
    <row r="1" spans="10:14" ht="15">
      <c r="J1" s="109"/>
      <c r="K1" s="109"/>
      <c r="L1" s="109"/>
      <c r="M1" s="109"/>
      <c r="N1" s="109"/>
    </row>
    <row r="2" spans="1:14" ht="17.25">
      <c r="A2" s="94" t="s">
        <v>253</v>
      </c>
      <c r="B2" s="6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114" t="s">
        <v>24</v>
      </c>
      <c r="B3" s="114" t="s">
        <v>251</v>
      </c>
      <c r="C3" s="114"/>
      <c r="D3" s="114"/>
      <c r="E3" s="114"/>
      <c r="F3" s="114"/>
      <c r="G3" s="15"/>
      <c r="H3" s="15"/>
      <c r="I3" s="115" t="s">
        <v>260</v>
      </c>
      <c r="K3" s="115"/>
      <c r="L3" s="115"/>
      <c r="M3" s="115"/>
      <c r="N3" s="86"/>
    </row>
    <row r="4" spans="1:14" s="38" customFormat="1" ht="12.75">
      <c r="A4" s="111" t="s">
        <v>118</v>
      </c>
      <c r="B4" s="112"/>
      <c r="C4" s="112"/>
      <c r="D4" s="112"/>
      <c r="E4" s="112"/>
      <c r="F4" s="112"/>
      <c r="G4" s="112"/>
      <c r="H4" s="112"/>
      <c r="I4" s="104" t="s">
        <v>120</v>
      </c>
      <c r="K4" s="104"/>
      <c r="L4" s="104"/>
      <c r="M4" s="104"/>
      <c r="N4" s="104"/>
    </row>
    <row r="5" spans="1:14" ht="15">
      <c r="A5" s="90" t="s">
        <v>27</v>
      </c>
      <c r="B5" s="65"/>
      <c r="C5" s="65"/>
      <c r="D5" s="65"/>
      <c r="E5" s="65"/>
      <c r="F5" s="65"/>
      <c r="G5" s="65"/>
      <c r="H5" s="65"/>
      <c r="I5" s="68" t="s">
        <v>261</v>
      </c>
      <c r="K5" s="68"/>
      <c r="L5" s="68"/>
      <c r="M5" s="87"/>
      <c r="N5" s="123"/>
    </row>
    <row r="6" spans="1:14" s="38" customFormat="1" ht="12.75">
      <c r="A6" s="66" t="s">
        <v>122</v>
      </c>
      <c r="B6" s="66"/>
      <c r="C6" s="66"/>
      <c r="D6" s="66"/>
      <c r="E6" s="66"/>
      <c r="F6" s="66"/>
      <c r="G6" s="66"/>
      <c r="H6" s="66"/>
      <c r="I6" s="96" t="s">
        <v>120</v>
      </c>
      <c r="K6" s="120"/>
      <c r="L6" s="66"/>
      <c r="M6" s="124"/>
      <c r="N6" s="124"/>
    </row>
    <row r="7" spans="1:14" ht="15">
      <c r="A7" s="90" t="s">
        <v>103</v>
      </c>
      <c r="B7" s="90" t="s">
        <v>200</v>
      </c>
      <c r="C7" s="65"/>
      <c r="D7" s="65"/>
      <c r="E7" s="65"/>
      <c r="F7" s="65"/>
      <c r="G7" s="65"/>
      <c r="H7" s="65"/>
      <c r="I7" s="68" t="s">
        <v>262</v>
      </c>
      <c r="K7" s="68"/>
      <c r="L7" s="87"/>
      <c r="M7" s="87"/>
      <c r="N7" s="68"/>
    </row>
    <row r="8" spans="1:14" s="38" customFormat="1" ht="12.75">
      <c r="A8" s="64" t="s">
        <v>159</v>
      </c>
      <c r="B8" s="64"/>
      <c r="C8" s="64"/>
      <c r="D8" s="64"/>
      <c r="E8" s="64"/>
      <c r="F8" s="64"/>
      <c r="G8" s="64"/>
      <c r="H8" s="64"/>
      <c r="I8" s="125" t="s">
        <v>166</v>
      </c>
      <c r="K8" s="66"/>
      <c r="L8" s="120"/>
      <c r="M8" s="66"/>
      <c r="N8" s="66"/>
    </row>
    <row r="9" spans="1:14" ht="15">
      <c r="A9" s="24" t="s">
        <v>252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">
      <c r="A10" s="67" t="s">
        <v>163</v>
      </c>
      <c r="B10" s="8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5">
      <c r="A11" s="290" t="s">
        <v>254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4" ht="15">
      <c r="A12" s="67" t="s">
        <v>162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5">
      <c r="A13" s="290" t="s">
        <v>255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pans="1:14" ht="15">
      <c r="A14" s="69" t="s">
        <v>160</v>
      </c>
      <c r="B14" s="8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5">
      <c r="A15" s="290" t="s">
        <v>256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</row>
    <row r="16" spans="1:14" s="87" customFormat="1" ht="15">
      <c r="A16" s="69" t="s">
        <v>161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">
      <c r="A17" s="10" t="s">
        <v>209</v>
      </c>
      <c r="N17" s="39" t="s">
        <v>119</v>
      </c>
    </row>
    <row r="18" spans="1:14" ht="15.75" customHeight="1">
      <c r="A18" s="296" t="s">
        <v>3</v>
      </c>
      <c r="B18" s="296" t="s">
        <v>16</v>
      </c>
      <c r="C18" s="291" t="s">
        <v>201</v>
      </c>
      <c r="D18" s="292"/>
      <c r="E18" s="292"/>
      <c r="F18" s="293"/>
      <c r="G18" s="291" t="s">
        <v>202</v>
      </c>
      <c r="H18" s="292"/>
      <c r="I18" s="292"/>
      <c r="J18" s="293"/>
      <c r="K18" s="291" t="s">
        <v>203</v>
      </c>
      <c r="L18" s="292"/>
      <c r="M18" s="292"/>
      <c r="N18" s="293"/>
    </row>
    <row r="19" spans="1:14" ht="41.25">
      <c r="A19" s="297"/>
      <c r="B19" s="296"/>
      <c r="C19" s="200" t="s">
        <v>29</v>
      </c>
      <c r="D19" s="146" t="s">
        <v>30</v>
      </c>
      <c r="E19" s="179" t="s">
        <v>124</v>
      </c>
      <c r="F19" s="179" t="s">
        <v>15</v>
      </c>
      <c r="G19" s="200" t="s">
        <v>29</v>
      </c>
      <c r="H19" s="146" t="s">
        <v>30</v>
      </c>
      <c r="I19" s="179" t="s">
        <v>124</v>
      </c>
      <c r="J19" s="179" t="s">
        <v>21</v>
      </c>
      <c r="K19" s="200" t="s">
        <v>29</v>
      </c>
      <c r="L19" s="146" t="s">
        <v>30</v>
      </c>
      <c r="M19" s="179" t="s">
        <v>124</v>
      </c>
      <c r="N19" s="179" t="s">
        <v>22</v>
      </c>
    </row>
    <row r="20" spans="1:14" s="93" customFormat="1" ht="13.5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29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29">
        <v>13</v>
      </c>
      <c r="N20" s="29">
        <v>14</v>
      </c>
    </row>
    <row r="21" spans="1:14" s="93" customFormat="1" ht="13.5">
      <c r="A21" s="26"/>
      <c r="B21" s="84" t="s">
        <v>2</v>
      </c>
      <c r="C21" s="128">
        <v>3300488</v>
      </c>
      <c r="D21" s="79" t="s">
        <v>170</v>
      </c>
      <c r="E21" s="79" t="s">
        <v>170</v>
      </c>
      <c r="F21" s="129">
        <f>SUM(C21)</f>
        <v>3300488</v>
      </c>
      <c r="G21" s="128">
        <v>4719000</v>
      </c>
      <c r="H21" s="79" t="s">
        <v>170</v>
      </c>
      <c r="I21" s="79" t="s">
        <v>170</v>
      </c>
      <c r="J21" s="129">
        <f>SUM(G21)</f>
        <v>4719000</v>
      </c>
      <c r="K21" s="128">
        <v>4790000</v>
      </c>
      <c r="L21" s="79" t="s">
        <v>170</v>
      </c>
      <c r="M21" s="79" t="s">
        <v>170</v>
      </c>
      <c r="N21" s="129">
        <f>SUM(K21)</f>
        <v>4790000</v>
      </c>
    </row>
    <row r="22" spans="1:14" s="93" customFormat="1" ht="13.5">
      <c r="A22" s="26"/>
      <c r="B22" s="84" t="s">
        <v>117</v>
      </c>
      <c r="C22" s="79" t="s">
        <v>170</v>
      </c>
      <c r="D22" s="129">
        <v>798309</v>
      </c>
      <c r="E22" s="129"/>
      <c r="F22" s="129">
        <v>798309</v>
      </c>
      <c r="G22" s="79" t="s">
        <v>170</v>
      </c>
      <c r="H22" s="129">
        <v>1140260</v>
      </c>
      <c r="I22" s="129"/>
      <c r="J22" s="129">
        <v>1140260</v>
      </c>
      <c r="K22" s="79" t="s">
        <v>170</v>
      </c>
      <c r="L22" s="129">
        <v>1320000</v>
      </c>
      <c r="M22" s="129"/>
      <c r="N22" s="129">
        <v>1320000</v>
      </c>
    </row>
    <row r="23" spans="1:14" s="38" customFormat="1" ht="26.25">
      <c r="A23" s="288">
        <v>25010100</v>
      </c>
      <c r="B23" s="88" t="s">
        <v>7</v>
      </c>
      <c r="C23" s="79" t="s">
        <v>170</v>
      </c>
      <c r="D23" s="129">
        <v>798309</v>
      </c>
      <c r="E23" s="129"/>
      <c r="F23" s="129">
        <v>798309</v>
      </c>
      <c r="G23" s="79" t="s">
        <v>170</v>
      </c>
      <c r="H23" s="129">
        <v>1140260</v>
      </c>
      <c r="I23" s="129"/>
      <c r="J23" s="129">
        <v>1140260</v>
      </c>
      <c r="K23" s="79" t="s">
        <v>170</v>
      </c>
      <c r="L23" s="129">
        <v>1320000</v>
      </c>
      <c r="M23" s="129"/>
      <c r="N23" s="129">
        <v>1320000</v>
      </c>
    </row>
    <row r="24" spans="1:14" s="38" customFormat="1" ht="26.25">
      <c r="A24" s="288">
        <v>25010200</v>
      </c>
      <c r="B24" s="88" t="s">
        <v>26</v>
      </c>
      <c r="C24" s="79" t="s">
        <v>170</v>
      </c>
      <c r="D24" s="129"/>
      <c r="E24" s="129"/>
      <c r="F24" s="129"/>
      <c r="G24" s="79" t="s">
        <v>170</v>
      </c>
      <c r="H24" s="129"/>
      <c r="I24" s="129"/>
      <c r="J24" s="129"/>
      <c r="K24" s="79" t="s">
        <v>170</v>
      </c>
      <c r="L24" s="129"/>
      <c r="M24" s="129"/>
      <c r="N24" s="129"/>
    </row>
    <row r="25" spans="1:14" s="38" customFormat="1" ht="13.5">
      <c r="A25" s="288">
        <v>25010300</v>
      </c>
      <c r="B25" s="88" t="s">
        <v>4</v>
      </c>
      <c r="C25" s="79" t="s">
        <v>170</v>
      </c>
      <c r="D25" s="129"/>
      <c r="E25" s="129"/>
      <c r="F25" s="129"/>
      <c r="G25" s="79" t="s">
        <v>170</v>
      </c>
      <c r="H25" s="129"/>
      <c r="I25" s="129"/>
      <c r="J25" s="129"/>
      <c r="K25" s="79" t="s">
        <v>170</v>
      </c>
      <c r="L25" s="129"/>
      <c r="M25" s="129"/>
      <c r="N25" s="129"/>
    </row>
    <row r="26" spans="1:14" s="38" customFormat="1" ht="39">
      <c r="A26" s="288">
        <v>25010400</v>
      </c>
      <c r="B26" s="88" t="s">
        <v>8</v>
      </c>
      <c r="C26" s="79" t="s">
        <v>170</v>
      </c>
      <c r="D26" s="129"/>
      <c r="E26" s="129"/>
      <c r="F26" s="129"/>
      <c r="G26" s="79" t="s">
        <v>170</v>
      </c>
      <c r="H26" s="129"/>
      <c r="I26" s="129"/>
      <c r="J26" s="129"/>
      <c r="K26" s="79" t="s">
        <v>170</v>
      </c>
      <c r="L26" s="129"/>
      <c r="M26" s="129"/>
      <c r="N26" s="129"/>
    </row>
    <row r="27" spans="1:14" s="38" customFormat="1" ht="13.5">
      <c r="A27" s="288">
        <v>25020100</v>
      </c>
      <c r="B27" s="88" t="s">
        <v>9</v>
      </c>
      <c r="C27" s="79" t="s">
        <v>170</v>
      </c>
      <c r="D27" s="129"/>
      <c r="E27" s="129"/>
      <c r="F27" s="129"/>
      <c r="G27" s="79" t="s">
        <v>170</v>
      </c>
      <c r="H27" s="129"/>
      <c r="I27" s="129"/>
      <c r="J27" s="129"/>
      <c r="K27" s="79" t="s">
        <v>170</v>
      </c>
      <c r="L27" s="129"/>
      <c r="M27" s="129"/>
      <c r="N27" s="129"/>
    </row>
    <row r="28" spans="1:14" s="38" customFormat="1" ht="39">
      <c r="A28" s="288">
        <v>25020200</v>
      </c>
      <c r="B28" s="89" t="s">
        <v>19</v>
      </c>
      <c r="C28" s="79" t="s">
        <v>170</v>
      </c>
      <c r="D28" s="129"/>
      <c r="E28" s="129"/>
      <c r="F28" s="129"/>
      <c r="G28" s="79" t="s">
        <v>170</v>
      </c>
      <c r="H28" s="129"/>
      <c r="I28" s="129"/>
      <c r="J28" s="129"/>
      <c r="K28" s="79" t="s">
        <v>170</v>
      </c>
      <c r="L28" s="129"/>
      <c r="M28" s="129"/>
      <c r="N28" s="129"/>
    </row>
    <row r="29" spans="1:14" s="38" customFormat="1" ht="63" customHeight="1">
      <c r="A29" s="288">
        <v>25020300</v>
      </c>
      <c r="B29" s="89" t="s">
        <v>10</v>
      </c>
      <c r="C29" s="79" t="s">
        <v>170</v>
      </c>
      <c r="D29" s="129"/>
      <c r="E29" s="129"/>
      <c r="F29" s="129"/>
      <c r="G29" s="79" t="s">
        <v>170</v>
      </c>
      <c r="H29" s="129"/>
      <c r="I29" s="129"/>
      <c r="J29" s="129"/>
      <c r="K29" s="79" t="s">
        <v>170</v>
      </c>
      <c r="L29" s="129"/>
      <c r="M29" s="129"/>
      <c r="N29" s="129"/>
    </row>
    <row r="30" spans="1:14" s="93" customFormat="1" ht="13.5">
      <c r="A30" s="8"/>
      <c r="B30" s="83" t="s">
        <v>105</v>
      </c>
      <c r="C30" s="79" t="s">
        <v>170</v>
      </c>
      <c r="D30" s="129"/>
      <c r="E30" s="129"/>
      <c r="F30" s="129"/>
      <c r="G30" s="79" t="s">
        <v>170</v>
      </c>
      <c r="H30" s="129"/>
      <c r="I30" s="129"/>
      <c r="J30" s="129"/>
      <c r="K30" s="79" t="s">
        <v>170</v>
      </c>
      <c r="L30" s="129"/>
      <c r="M30" s="129"/>
      <c r="N30" s="129"/>
    </row>
    <row r="31" spans="1:14" s="93" customFormat="1" ht="26.25">
      <c r="A31" s="173">
        <v>602400</v>
      </c>
      <c r="B31" s="89" t="s">
        <v>23</v>
      </c>
      <c r="C31" s="79" t="s">
        <v>170</v>
      </c>
      <c r="D31" s="130"/>
      <c r="E31" s="130"/>
      <c r="F31" s="130"/>
      <c r="G31" s="79" t="s">
        <v>170</v>
      </c>
      <c r="H31" s="130">
        <v>190000</v>
      </c>
      <c r="I31" s="130">
        <v>190000</v>
      </c>
      <c r="J31" s="130">
        <v>190000</v>
      </c>
      <c r="K31" s="79" t="s">
        <v>170</v>
      </c>
      <c r="L31" s="130"/>
      <c r="M31" s="130"/>
      <c r="N31" s="130"/>
    </row>
    <row r="32" spans="1:14" s="93" customFormat="1" ht="13.5">
      <c r="A32" s="2"/>
      <c r="B32" s="83" t="s">
        <v>123</v>
      </c>
      <c r="C32" s="79" t="s">
        <v>170</v>
      </c>
      <c r="D32" s="130"/>
      <c r="E32" s="130"/>
      <c r="F32" s="130"/>
      <c r="G32" s="79" t="s">
        <v>170</v>
      </c>
      <c r="H32" s="130"/>
      <c r="I32" s="130"/>
      <c r="J32" s="130"/>
      <c r="K32" s="79" t="s">
        <v>170</v>
      </c>
      <c r="L32" s="130"/>
      <c r="M32" s="130"/>
      <c r="N32" s="130"/>
    </row>
    <row r="33" spans="1:14" s="133" customFormat="1" ht="13.5">
      <c r="A33" s="31"/>
      <c r="B33" s="126" t="s">
        <v>121</v>
      </c>
      <c r="C33" s="206">
        <f>SUM(C21)</f>
        <v>3300488</v>
      </c>
      <c r="D33" s="206">
        <v>798309</v>
      </c>
      <c r="E33" s="206">
        <f>SUM(E21)</f>
        <v>0</v>
      </c>
      <c r="F33" s="206">
        <f>SUM(C33:E33)</f>
        <v>4098797</v>
      </c>
      <c r="G33" s="206">
        <f>SUM(G21)</f>
        <v>4719000</v>
      </c>
      <c r="H33" s="206">
        <v>1330260</v>
      </c>
      <c r="I33" s="206">
        <v>190000</v>
      </c>
      <c r="J33" s="206">
        <v>6049260</v>
      </c>
      <c r="K33" s="206">
        <f>SUM(K21)</f>
        <v>4790000</v>
      </c>
      <c r="L33" s="206">
        <v>1320000</v>
      </c>
      <c r="M33" s="206">
        <f>SUM(M21)</f>
        <v>0</v>
      </c>
      <c r="N33" s="206">
        <v>6110000</v>
      </c>
    </row>
  </sheetData>
  <sheetProtection/>
  <mergeCells count="8">
    <mergeCell ref="A15:N15"/>
    <mergeCell ref="A13:N13"/>
    <mergeCell ref="A11:N11"/>
    <mergeCell ref="K18:N18"/>
    <mergeCell ref="B18:B19"/>
    <mergeCell ref="C18:F18"/>
    <mergeCell ref="G18:J18"/>
    <mergeCell ref="A18:A1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6">
      <selection activeCell="M21" sqref="M21"/>
    </sheetView>
  </sheetViews>
  <sheetFormatPr defaultColWidth="8.75390625" defaultRowHeight="12.75"/>
  <cols>
    <col min="1" max="1" width="3.75390625" style="3" customWidth="1"/>
    <col min="2" max="2" width="31.75390625" style="3" customWidth="1"/>
    <col min="3" max="3" width="11.50390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75390625" style="3" customWidth="1"/>
  </cols>
  <sheetData>
    <row r="1" spans="7:14" s="12" customFormat="1" ht="15">
      <c r="G1" s="154"/>
      <c r="H1" s="154"/>
      <c r="I1" s="154"/>
      <c r="J1" s="154"/>
      <c r="K1" s="154"/>
      <c r="L1" s="154"/>
      <c r="N1" s="160"/>
    </row>
    <row r="2" spans="1:10" s="42" customFormat="1" ht="15">
      <c r="A2" s="33" t="s">
        <v>141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s="42" customFormat="1" ht="15.75" customHeight="1">
      <c r="A3" s="9" t="s">
        <v>213</v>
      </c>
      <c r="B3" s="9"/>
      <c r="C3" s="9"/>
      <c r="D3" s="9"/>
      <c r="E3" s="9"/>
      <c r="F3" s="9"/>
      <c r="G3" s="9"/>
      <c r="H3" s="9"/>
      <c r="I3" s="106"/>
      <c r="J3" s="106"/>
      <c r="N3" s="39" t="s">
        <v>119</v>
      </c>
    </row>
    <row r="4" spans="1:14" s="164" customFormat="1" ht="12.75">
      <c r="A4" s="364" t="s">
        <v>11</v>
      </c>
      <c r="B4" s="368" t="s">
        <v>142</v>
      </c>
      <c r="C4" s="368" t="s">
        <v>97</v>
      </c>
      <c r="D4" s="370"/>
      <c r="E4" s="371"/>
      <c r="F4" s="365" t="s">
        <v>201</v>
      </c>
      <c r="G4" s="366"/>
      <c r="H4" s="367"/>
      <c r="I4" s="365" t="s">
        <v>202</v>
      </c>
      <c r="J4" s="366"/>
      <c r="K4" s="367"/>
      <c r="L4" s="363" t="s">
        <v>203</v>
      </c>
      <c r="M4" s="363"/>
      <c r="N4" s="363"/>
    </row>
    <row r="5" spans="1:14" s="164" customFormat="1" ht="26.25">
      <c r="A5" s="364"/>
      <c r="B5" s="369"/>
      <c r="C5" s="369"/>
      <c r="D5" s="372"/>
      <c r="E5" s="373"/>
      <c r="F5" s="202" t="s">
        <v>29</v>
      </c>
      <c r="G5" s="202" t="s">
        <v>30</v>
      </c>
      <c r="H5" s="35" t="s">
        <v>165</v>
      </c>
      <c r="I5" s="202" t="s">
        <v>29</v>
      </c>
      <c r="J5" s="202" t="s">
        <v>30</v>
      </c>
      <c r="K5" s="35" t="s">
        <v>128</v>
      </c>
      <c r="L5" s="202" t="s">
        <v>29</v>
      </c>
      <c r="M5" s="202" t="s">
        <v>30</v>
      </c>
      <c r="N5" s="35" t="s">
        <v>164</v>
      </c>
    </row>
    <row r="6" spans="1:14" s="164" customFormat="1" ht="12.75">
      <c r="A6" s="35">
        <v>1</v>
      </c>
      <c r="B6" s="198">
        <v>2</v>
      </c>
      <c r="C6" s="380">
        <v>3</v>
      </c>
      <c r="D6" s="381"/>
      <c r="E6" s="382"/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</row>
    <row r="7" spans="1:14" s="43" customFormat="1" ht="13.5">
      <c r="A7" s="178"/>
      <c r="B7" s="195"/>
      <c r="C7" s="291"/>
      <c r="D7" s="292"/>
      <c r="E7" s="293"/>
      <c r="F7" s="180"/>
      <c r="G7" s="180"/>
      <c r="H7" s="180"/>
      <c r="I7" s="180"/>
      <c r="J7" s="180"/>
      <c r="K7" s="180"/>
      <c r="L7" s="180"/>
      <c r="M7" s="180"/>
      <c r="N7" s="180"/>
    </row>
    <row r="8" spans="1:14" s="43" customFormat="1" ht="13.5">
      <c r="A8" s="178"/>
      <c r="B8" s="195"/>
      <c r="C8" s="291"/>
      <c r="D8" s="292"/>
      <c r="E8" s="293"/>
      <c r="F8" s="180"/>
      <c r="G8" s="180"/>
      <c r="H8" s="180"/>
      <c r="I8" s="180"/>
      <c r="J8" s="180"/>
      <c r="K8" s="180"/>
      <c r="L8" s="180"/>
      <c r="M8" s="180"/>
      <c r="N8" s="180"/>
    </row>
    <row r="9" spans="1:14" s="163" customFormat="1" ht="13.5">
      <c r="A9" s="181"/>
      <c r="B9" s="187" t="s">
        <v>121</v>
      </c>
      <c r="C9" s="291"/>
      <c r="D9" s="292"/>
      <c r="E9" s="293"/>
      <c r="F9" s="182"/>
      <c r="G9" s="182"/>
      <c r="H9" s="182"/>
      <c r="I9" s="182"/>
      <c r="J9" s="182"/>
      <c r="K9" s="182"/>
      <c r="L9" s="182"/>
      <c r="M9" s="182"/>
      <c r="N9" s="182"/>
    </row>
    <row r="10" spans="1:11" s="43" customFormat="1" ht="12.75">
      <c r="A10" s="44"/>
      <c r="B10" s="45"/>
      <c r="C10" s="44"/>
      <c r="E10" s="44"/>
      <c r="F10" s="44"/>
      <c r="G10" s="44"/>
      <c r="H10" s="44"/>
      <c r="I10" s="44"/>
      <c r="J10" s="44"/>
      <c r="K10" s="44"/>
    </row>
    <row r="11" spans="1:14" s="42" customFormat="1" ht="15.75" customHeight="1">
      <c r="A11" s="9" t="s">
        <v>214</v>
      </c>
      <c r="B11" s="9"/>
      <c r="C11" s="9"/>
      <c r="E11" s="9"/>
      <c r="F11" s="9"/>
      <c r="G11" s="9"/>
      <c r="H11" s="9"/>
      <c r="I11" s="9"/>
      <c r="J11" s="46"/>
      <c r="K11" s="46"/>
      <c r="N11" s="39" t="s">
        <v>119</v>
      </c>
    </row>
    <row r="12" spans="1:14" s="164" customFormat="1" ht="12.75">
      <c r="A12" s="364" t="s">
        <v>11</v>
      </c>
      <c r="B12" s="364" t="s">
        <v>142</v>
      </c>
      <c r="C12" s="364"/>
      <c r="D12" s="364"/>
      <c r="E12" s="364"/>
      <c r="F12" s="368" t="s">
        <v>97</v>
      </c>
      <c r="G12" s="370"/>
      <c r="H12" s="371"/>
      <c r="I12" s="364" t="s">
        <v>175</v>
      </c>
      <c r="J12" s="364"/>
      <c r="K12" s="364"/>
      <c r="L12" s="364" t="s">
        <v>204</v>
      </c>
      <c r="M12" s="364"/>
      <c r="N12" s="364"/>
    </row>
    <row r="13" spans="1:14" s="164" customFormat="1" ht="26.25">
      <c r="A13" s="364"/>
      <c r="B13" s="364"/>
      <c r="C13" s="364"/>
      <c r="D13" s="364"/>
      <c r="E13" s="364"/>
      <c r="F13" s="369"/>
      <c r="G13" s="372"/>
      <c r="H13" s="373"/>
      <c r="I13" s="202" t="s">
        <v>29</v>
      </c>
      <c r="J13" s="202" t="s">
        <v>30</v>
      </c>
      <c r="K13" s="35" t="s">
        <v>165</v>
      </c>
      <c r="L13" s="202" t="s">
        <v>29</v>
      </c>
      <c r="M13" s="202" t="s">
        <v>30</v>
      </c>
      <c r="N13" s="35" t="s">
        <v>128</v>
      </c>
    </row>
    <row r="14" spans="1:14" s="164" customFormat="1" ht="12.75">
      <c r="A14" s="35">
        <v>1</v>
      </c>
      <c r="B14" s="364">
        <v>2</v>
      </c>
      <c r="C14" s="364"/>
      <c r="D14" s="364"/>
      <c r="E14" s="364"/>
      <c r="F14" s="380">
        <v>3</v>
      </c>
      <c r="G14" s="381"/>
      <c r="H14" s="382"/>
      <c r="I14" s="35">
        <v>4</v>
      </c>
      <c r="J14" s="35">
        <v>5</v>
      </c>
      <c r="K14" s="35">
        <v>6</v>
      </c>
      <c r="L14" s="35">
        <v>7</v>
      </c>
      <c r="M14" s="35">
        <v>8</v>
      </c>
      <c r="N14" s="35">
        <v>9</v>
      </c>
    </row>
    <row r="15" spans="1:14" s="43" customFormat="1" ht="13.5">
      <c r="A15" s="178"/>
      <c r="B15" s="297"/>
      <c r="C15" s="297"/>
      <c r="D15" s="297"/>
      <c r="E15" s="297"/>
      <c r="F15" s="291"/>
      <c r="G15" s="292"/>
      <c r="H15" s="293"/>
      <c r="I15" s="180"/>
      <c r="J15" s="180"/>
      <c r="K15" s="180"/>
      <c r="L15" s="180"/>
      <c r="M15" s="180"/>
      <c r="N15" s="180"/>
    </row>
    <row r="16" spans="1:14" s="43" customFormat="1" ht="13.5">
      <c r="A16" s="178"/>
      <c r="B16" s="297"/>
      <c r="C16" s="297"/>
      <c r="D16" s="297"/>
      <c r="E16" s="297"/>
      <c r="F16" s="291"/>
      <c r="G16" s="292"/>
      <c r="H16" s="293"/>
      <c r="I16" s="180"/>
      <c r="J16" s="180"/>
      <c r="K16" s="180"/>
      <c r="L16" s="180"/>
      <c r="M16" s="180"/>
      <c r="N16" s="180"/>
    </row>
    <row r="17" spans="1:14" s="43" customFormat="1" ht="13.5">
      <c r="A17" s="181"/>
      <c r="B17" s="378" t="s">
        <v>121</v>
      </c>
      <c r="C17" s="378"/>
      <c r="D17" s="378"/>
      <c r="E17" s="378"/>
      <c r="F17" s="291"/>
      <c r="G17" s="292"/>
      <c r="H17" s="293"/>
      <c r="I17" s="182"/>
      <c r="J17" s="182"/>
      <c r="K17" s="182"/>
      <c r="L17" s="182"/>
      <c r="M17" s="182"/>
      <c r="N17" s="182"/>
    </row>
    <row r="19" spans="1:14" ht="15">
      <c r="A19" s="9" t="s">
        <v>215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9" t="s">
        <v>119</v>
      </c>
    </row>
    <row r="20" spans="1:14" ht="12.75" customHeight="1">
      <c r="A20" s="364" t="s">
        <v>146</v>
      </c>
      <c r="B20" s="364"/>
      <c r="C20" s="375" t="s">
        <v>174</v>
      </c>
      <c r="D20" s="375" t="s">
        <v>145</v>
      </c>
      <c r="E20" s="364" t="s">
        <v>201</v>
      </c>
      <c r="F20" s="364"/>
      <c r="G20" s="364" t="s">
        <v>202</v>
      </c>
      <c r="H20" s="364"/>
      <c r="I20" s="364" t="s">
        <v>203</v>
      </c>
      <c r="J20" s="364"/>
      <c r="K20" s="364" t="s">
        <v>175</v>
      </c>
      <c r="L20" s="364"/>
      <c r="M20" s="364" t="s">
        <v>204</v>
      </c>
      <c r="N20" s="364"/>
    </row>
    <row r="21" spans="1:14" ht="89.25" customHeight="1">
      <c r="A21" s="364"/>
      <c r="B21" s="364"/>
      <c r="C21" s="376"/>
      <c r="D21" s="376"/>
      <c r="E21" s="35" t="s">
        <v>143</v>
      </c>
      <c r="F21" s="35" t="s">
        <v>144</v>
      </c>
      <c r="G21" s="35" t="s">
        <v>143</v>
      </c>
      <c r="H21" s="35" t="s">
        <v>144</v>
      </c>
      <c r="I21" s="35" t="s">
        <v>143</v>
      </c>
      <c r="J21" s="35" t="s">
        <v>144</v>
      </c>
      <c r="K21" s="35" t="s">
        <v>143</v>
      </c>
      <c r="L21" s="35" t="s">
        <v>144</v>
      </c>
      <c r="M21" s="35" t="s">
        <v>143</v>
      </c>
      <c r="N21" s="35" t="s">
        <v>144</v>
      </c>
    </row>
    <row r="22" spans="1:14" ht="12.75">
      <c r="A22" s="364">
        <v>1</v>
      </c>
      <c r="B22" s="364"/>
      <c r="C22" s="35">
        <v>2</v>
      </c>
      <c r="D22" s="35">
        <v>3</v>
      </c>
      <c r="E22" s="35">
        <v>4</v>
      </c>
      <c r="F22" s="35">
        <v>5</v>
      </c>
      <c r="G22" s="35">
        <v>6</v>
      </c>
      <c r="H22" s="35">
        <v>7</v>
      </c>
      <c r="I22" s="35">
        <v>8</v>
      </c>
      <c r="J22" s="35">
        <v>9</v>
      </c>
      <c r="K22" s="35">
        <v>10</v>
      </c>
      <c r="L22" s="35">
        <v>11</v>
      </c>
      <c r="M22" s="35">
        <v>12</v>
      </c>
      <c r="N22" s="35">
        <v>13</v>
      </c>
    </row>
    <row r="23" spans="1:14" ht="13.5">
      <c r="A23" s="377"/>
      <c r="B23" s="377"/>
      <c r="C23" s="178"/>
      <c r="D23" s="178"/>
      <c r="E23" s="180"/>
      <c r="F23" s="180"/>
      <c r="G23" s="180"/>
      <c r="H23" s="180"/>
      <c r="I23" s="180"/>
      <c r="J23" s="180"/>
      <c r="K23" s="178"/>
      <c r="L23" s="178"/>
      <c r="M23" s="178"/>
      <c r="N23" s="178"/>
    </row>
    <row r="24" spans="1:14" ht="13.5">
      <c r="A24" s="377"/>
      <c r="B24" s="377"/>
      <c r="C24" s="181"/>
      <c r="D24" s="181"/>
      <c r="E24" s="180"/>
      <c r="F24" s="180"/>
      <c r="G24" s="180"/>
      <c r="H24" s="180"/>
      <c r="I24" s="180"/>
      <c r="J24" s="180"/>
      <c r="K24" s="178"/>
      <c r="L24" s="178"/>
      <c r="M24" s="178"/>
      <c r="N24" s="178"/>
    </row>
    <row r="25" spans="1:14" ht="13.5">
      <c r="A25" s="378" t="s">
        <v>121</v>
      </c>
      <c r="B25" s="378"/>
      <c r="C25" s="196"/>
      <c r="D25" s="196"/>
      <c r="E25" s="197"/>
      <c r="F25" s="197"/>
      <c r="G25" s="197"/>
      <c r="H25" s="197"/>
      <c r="I25" s="197"/>
      <c r="J25" s="197"/>
      <c r="K25" s="181"/>
      <c r="L25" s="181"/>
      <c r="M25" s="181"/>
      <c r="N25" s="181"/>
    </row>
    <row r="26" spans="2:14" ht="12.75">
      <c r="B26" s="77"/>
      <c r="C26" s="77"/>
      <c r="D26" s="77"/>
      <c r="E26" s="77"/>
      <c r="F26" s="165"/>
      <c r="G26" s="165"/>
      <c r="H26" s="165"/>
      <c r="I26" s="165"/>
      <c r="J26" s="165"/>
      <c r="K26" s="165"/>
      <c r="L26" s="165"/>
      <c r="M26" s="165"/>
      <c r="N26" s="47"/>
    </row>
    <row r="27" spans="1:14" ht="30" customHeight="1">
      <c r="A27" s="374" t="s">
        <v>183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</row>
    <row r="28" spans="1:14" s="11" customFormat="1" ht="13.5">
      <c r="A28" s="379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</row>
  </sheetData>
  <sheetProtection/>
  <mergeCells count="37"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zoomScalePageLayoutView="0" workbookViewId="0" topLeftCell="A19">
      <selection activeCell="D35" sqref="D35"/>
    </sheetView>
  </sheetViews>
  <sheetFormatPr defaultColWidth="8.75390625" defaultRowHeight="12.75"/>
  <cols>
    <col min="1" max="1" width="15.75390625" style="51" customWidth="1"/>
    <col min="2" max="2" width="23.50390625" style="51" customWidth="1"/>
    <col min="3" max="3" width="12.50390625" style="51" bestFit="1" customWidth="1"/>
    <col min="4" max="4" width="12.75390625" style="51" customWidth="1"/>
    <col min="5" max="5" width="12.50390625" style="51" customWidth="1"/>
    <col min="6" max="8" width="12.75390625" style="51" customWidth="1"/>
    <col min="9" max="9" width="13.25390625" style="51" customWidth="1"/>
    <col min="10" max="11" width="12.25390625" style="51" customWidth="1"/>
    <col min="12" max="12" width="11.00390625" style="51" customWidth="1"/>
    <col min="13" max="16384" width="8.75390625" style="51" customWidth="1"/>
  </cols>
  <sheetData>
    <row r="1" spans="9:12" s="48" customFormat="1" ht="15.75" customHeight="1">
      <c r="I1" s="12"/>
      <c r="J1" s="12"/>
      <c r="K1" s="12"/>
      <c r="L1" s="160"/>
    </row>
    <row r="2" spans="1:12" s="48" customFormat="1" ht="18" customHeight="1">
      <c r="A2" s="107" t="s">
        <v>216</v>
      </c>
      <c r="B2" s="107"/>
      <c r="C2" s="107"/>
      <c r="D2" s="107"/>
      <c r="E2" s="107"/>
      <c r="F2" s="107"/>
      <c r="G2" s="107"/>
      <c r="H2" s="107"/>
      <c r="I2" s="107"/>
      <c r="J2" s="107"/>
      <c r="K2" s="76"/>
      <c r="L2" s="76"/>
    </row>
    <row r="3" spans="1:12" s="48" customFormat="1" ht="15">
      <c r="A3" s="49" t="s">
        <v>217</v>
      </c>
      <c r="L3" s="39" t="s">
        <v>119</v>
      </c>
    </row>
    <row r="4" spans="1:12" ht="39" customHeight="1">
      <c r="A4" s="395" t="s">
        <v>171</v>
      </c>
      <c r="B4" s="404" t="s">
        <v>16</v>
      </c>
      <c r="C4" s="405"/>
      <c r="D4" s="406"/>
      <c r="E4" s="395" t="s">
        <v>98</v>
      </c>
      <c r="F4" s="395" t="s">
        <v>102</v>
      </c>
      <c r="G4" s="412" t="s">
        <v>147</v>
      </c>
      <c r="H4" s="410" t="s">
        <v>148</v>
      </c>
      <c r="I4" s="402" t="s">
        <v>149</v>
      </c>
      <c r="J4" s="400" t="s">
        <v>112</v>
      </c>
      <c r="K4" s="401"/>
      <c r="L4" s="402" t="s">
        <v>150</v>
      </c>
    </row>
    <row r="5" spans="1:12" ht="39" customHeight="1">
      <c r="A5" s="395"/>
      <c r="B5" s="407"/>
      <c r="C5" s="408"/>
      <c r="D5" s="409"/>
      <c r="E5" s="395"/>
      <c r="F5" s="395"/>
      <c r="G5" s="413"/>
      <c r="H5" s="411"/>
      <c r="I5" s="403"/>
      <c r="J5" s="203" t="s">
        <v>99</v>
      </c>
      <c r="K5" s="203" t="s">
        <v>100</v>
      </c>
      <c r="L5" s="403"/>
    </row>
    <row r="6" spans="1:12" ht="12.75">
      <c r="A6" s="52">
        <v>1</v>
      </c>
      <c r="B6" s="392">
        <v>2</v>
      </c>
      <c r="C6" s="393"/>
      <c r="D6" s="394"/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</row>
    <row r="7" spans="1:12" ht="12.75">
      <c r="A7" s="53"/>
      <c r="B7" s="396"/>
      <c r="C7" s="397"/>
      <c r="D7" s="398"/>
      <c r="E7" s="183"/>
      <c r="F7" s="183"/>
      <c r="G7" s="183"/>
      <c r="H7" s="183"/>
      <c r="I7" s="183"/>
      <c r="J7" s="183"/>
      <c r="K7" s="183"/>
      <c r="L7" s="183"/>
    </row>
    <row r="8" spans="1:12" ht="12.75">
      <c r="A8" s="53"/>
      <c r="B8" s="396"/>
      <c r="C8" s="397"/>
      <c r="D8" s="398"/>
      <c r="E8" s="183"/>
      <c r="F8" s="183"/>
      <c r="G8" s="183"/>
      <c r="H8" s="183"/>
      <c r="I8" s="183"/>
      <c r="J8" s="183"/>
      <c r="K8" s="183"/>
      <c r="L8" s="183"/>
    </row>
    <row r="9" spans="1:12" ht="12.75">
      <c r="A9" s="52"/>
      <c r="B9" s="386" t="s">
        <v>121</v>
      </c>
      <c r="C9" s="387"/>
      <c r="D9" s="388"/>
      <c r="E9" s="184"/>
      <c r="F9" s="184"/>
      <c r="G9" s="184"/>
      <c r="H9" s="184"/>
      <c r="I9" s="184"/>
      <c r="J9" s="184"/>
      <c r="K9" s="184"/>
      <c r="L9" s="184"/>
    </row>
    <row r="10" spans="1:10" ht="12.75">
      <c r="A10" s="56"/>
      <c r="B10" s="57"/>
      <c r="C10" s="58"/>
      <c r="D10" s="58"/>
      <c r="E10" s="58"/>
      <c r="F10" s="58"/>
      <c r="G10" s="58"/>
      <c r="H10" s="58"/>
      <c r="I10" s="58"/>
      <c r="J10" s="58"/>
    </row>
    <row r="11" spans="1:12" s="48" customFormat="1" ht="15">
      <c r="A11" s="49" t="s">
        <v>218</v>
      </c>
      <c r="L11" s="39" t="s">
        <v>119</v>
      </c>
    </row>
    <row r="12" spans="1:12" ht="12.75">
      <c r="A12" s="395" t="s">
        <v>171</v>
      </c>
      <c r="B12" s="395" t="s">
        <v>16</v>
      </c>
      <c r="C12" s="399" t="s">
        <v>196</v>
      </c>
      <c r="D12" s="399"/>
      <c r="E12" s="399"/>
      <c r="F12" s="399"/>
      <c r="G12" s="399"/>
      <c r="H12" s="399" t="s">
        <v>198</v>
      </c>
      <c r="I12" s="399"/>
      <c r="J12" s="399"/>
      <c r="K12" s="399"/>
      <c r="L12" s="399"/>
    </row>
    <row r="13" spans="1:12" ht="39" customHeight="1">
      <c r="A13" s="395"/>
      <c r="B13" s="395"/>
      <c r="C13" s="395" t="s">
        <v>172</v>
      </c>
      <c r="D13" s="395" t="s">
        <v>151</v>
      </c>
      <c r="E13" s="395" t="s">
        <v>152</v>
      </c>
      <c r="F13" s="395"/>
      <c r="G13" s="395" t="s">
        <v>153</v>
      </c>
      <c r="H13" s="395" t="s">
        <v>17</v>
      </c>
      <c r="I13" s="395" t="s">
        <v>154</v>
      </c>
      <c r="J13" s="395" t="s">
        <v>152</v>
      </c>
      <c r="K13" s="395"/>
      <c r="L13" s="395" t="s">
        <v>155</v>
      </c>
    </row>
    <row r="14" spans="1:12" ht="63" customHeight="1">
      <c r="A14" s="395"/>
      <c r="B14" s="395"/>
      <c r="C14" s="395"/>
      <c r="D14" s="395"/>
      <c r="E14" s="203" t="s">
        <v>99</v>
      </c>
      <c r="F14" s="203" t="s">
        <v>100</v>
      </c>
      <c r="G14" s="395"/>
      <c r="H14" s="395"/>
      <c r="I14" s="395"/>
      <c r="J14" s="203" t="s">
        <v>99</v>
      </c>
      <c r="K14" s="203" t="s">
        <v>100</v>
      </c>
      <c r="L14" s="395"/>
    </row>
    <row r="15" spans="1:12" ht="12.75">
      <c r="A15" s="52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>
        <v>7</v>
      </c>
      <c r="H15" s="52">
        <v>8</v>
      </c>
      <c r="I15" s="52">
        <v>9</v>
      </c>
      <c r="J15" s="52">
        <v>10</v>
      </c>
      <c r="K15" s="52">
        <v>11</v>
      </c>
      <c r="L15" s="52">
        <v>12</v>
      </c>
    </row>
    <row r="16" spans="1:12" ht="12.75">
      <c r="A16" s="53"/>
      <c r="B16" s="55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2.75">
      <c r="A17" s="53"/>
      <c r="B17" s="55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2" ht="12.75">
      <c r="A18" s="52"/>
      <c r="B18" s="132" t="s">
        <v>121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2.75">
      <c r="A19" s="56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5">
      <c r="A20" s="59" t="s">
        <v>219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9" t="s">
        <v>119</v>
      </c>
    </row>
    <row r="21" spans="1:12" ht="78" customHeight="1">
      <c r="A21" s="204" t="s">
        <v>171</v>
      </c>
      <c r="B21" s="203" t="s">
        <v>16</v>
      </c>
      <c r="C21" s="203" t="s">
        <v>98</v>
      </c>
      <c r="D21" s="203" t="s">
        <v>102</v>
      </c>
      <c r="E21" s="203" t="s">
        <v>197</v>
      </c>
      <c r="F21" s="203" t="s">
        <v>220</v>
      </c>
      <c r="G21" s="203" t="s">
        <v>221</v>
      </c>
      <c r="H21" s="395" t="s">
        <v>101</v>
      </c>
      <c r="I21" s="395"/>
      <c r="J21" s="395" t="s">
        <v>113</v>
      </c>
      <c r="K21" s="395"/>
      <c r="L21" s="395"/>
    </row>
    <row r="22" spans="1:12" ht="12.75">
      <c r="A22" s="50">
        <v>1</v>
      </c>
      <c r="B22" s="52">
        <v>2</v>
      </c>
      <c r="C22" s="52">
        <v>3</v>
      </c>
      <c r="D22" s="50">
        <v>4</v>
      </c>
      <c r="E22" s="52">
        <v>5</v>
      </c>
      <c r="F22" s="52">
        <v>6</v>
      </c>
      <c r="G22" s="50">
        <v>7</v>
      </c>
      <c r="H22" s="389">
        <v>8</v>
      </c>
      <c r="I22" s="389"/>
      <c r="J22" s="389">
        <v>9</v>
      </c>
      <c r="K22" s="389"/>
      <c r="L22" s="389"/>
    </row>
    <row r="23" spans="1:12" ht="12.75">
      <c r="A23" s="50"/>
      <c r="B23" s="54"/>
      <c r="C23" s="183"/>
      <c r="D23" s="183"/>
      <c r="E23" s="183"/>
      <c r="F23" s="183"/>
      <c r="G23" s="183"/>
      <c r="H23" s="390"/>
      <c r="I23" s="390"/>
      <c r="J23" s="390"/>
      <c r="K23" s="390"/>
      <c r="L23" s="390"/>
    </row>
    <row r="24" spans="1:12" ht="12.75">
      <c r="A24" s="52"/>
      <c r="B24" s="54"/>
      <c r="C24" s="183"/>
      <c r="D24" s="183"/>
      <c r="E24" s="183"/>
      <c r="F24" s="183"/>
      <c r="G24" s="183"/>
      <c r="H24" s="390"/>
      <c r="I24" s="390"/>
      <c r="J24" s="390"/>
      <c r="K24" s="390"/>
      <c r="L24" s="390"/>
    </row>
    <row r="25" spans="1:12" ht="12.75">
      <c r="A25" s="52"/>
      <c r="B25" s="132" t="s">
        <v>121</v>
      </c>
      <c r="C25" s="184"/>
      <c r="D25" s="184"/>
      <c r="E25" s="184"/>
      <c r="F25" s="184"/>
      <c r="G25" s="184"/>
      <c r="H25" s="391"/>
      <c r="I25" s="391"/>
      <c r="J25" s="391"/>
      <c r="K25" s="391"/>
      <c r="L25" s="391"/>
    </row>
    <row r="26" spans="1:12" ht="12.75">
      <c r="A26" s="56"/>
      <c r="B26" s="166"/>
      <c r="C26" s="167"/>
      <c r="D26" s="167"/>
      <c r="E26" s="167"/>
      <c r="F26" s="167"/>
      <c r="G26" s="167"/>
      <c r="H26" s="56"/>
      <c r="I26" s="56"/>
      <c r="J26" s="56"/>
      <c r="K26" s="56"/>
      <c r="L26" s="56"/>
    </row>
    <row r="27" spans="1:12" ht="15">
      <c r="A27" s="107" t="s">
        <v>222</v>
      </c>
      <c r="B27" s="166"/>
      <c r="C27" s="167"/>
      <c r="D27" s="167"/>
      <c r="E27" s="167"/>
      <c r="F27" s="167"/>
      <c r="G27" s="167"/>
      <c r="H27" s="56"/>
      <c r="I27" s="56"/>
      <c r="J27" s="56"/>
      <c r="K27" s="56"/>
      <c r="L27" s="56"/>
    </row>
    <row r="28" spans="1:12" ht="15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</row>
    <row r="29" spans="1:12" ht="15">
      <c r="A29" s="59"/>
      <c r="B29" s="166"/>
      <c r="C29" s="167"/>
      <c r="D29" s="167"/>
      <c r="E29" s="167"/>
      <c r="F29" s="167"/>
      <c r="G29" s="167"/>
      <c r="H29" s="56"/>
      <c r="I29" s="56"/>
      <c r="J29" s="56"/>
      <c r="K29" s="56"/>
      <c r="L29" s="56"/>
    </row>
    <row r="30" spans="2:11" ht="16.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2" ht="33.75" customHeight="1">
      <c r="A31" s="385" t="s">
        <v>250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</row>
    <row r="32" spans="1:12" ht="15">
      <c r="A32" s="38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</row>
    <row r="33" spans="1:12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1" s="14" customFormat="1" ht="15" customHeight="1">
      <c r="A35" s="17" t="s">
        <v>5</v>
      </c>
      <c r="H35" s="15"/>
      <c r="J35" s="18" t="s">
        <v>257</v>
      </c>
      <c r="K35" s="16"/>
    </row>
    <row r="36" spans="1:11" s="7" customFormat="1" ht="12.75">
      <c r="A36" s="22"/>
      <c r="H36" s="5" t="s">
        <v>0</v>
      </c>
      <c r="J36" s="13" t="s">
        <v>1</v>
      </c>
      <c r="K36" s="60"/>
    </row>
    <row r="37" spans="1:11" s="7" customFormat="1" ht="12.75">
      <c r="A37" s="22"/>
      <c r="H37" s="5"/>
      <c r="J37" s="13"/>
      <c r="K37" s="60"/>
    </row>
    <row r="38" spans="1:11" s="14" customFormat="1" ht="15">
      <c r="A38" s="9" t="s">
        <v>6</v>
      </c>
      <c r="H38" s="19"/>
      <c r="J38" s="18" t="s">
        <v>258</v>
      </c>
      <c r="K38" s="16"/>
    </row>
    <row r="39" spans="8:11" s="3" customFormat="1" ht="12.75">
      <c r="H39" s="5" t="s">
        <v>0</v>
      </c>
      <c r="J39" s="13" t="s">
        <v>1</v>
      </c>
      <c r="K39" s="60"/>
    </row>
  </sheetData>
  <sheetProtection/>
  <mergeCells count="38">
    <mergeCell ref="B4:D5"/>
    <mergeCell ref="I4:I5"/>
    <mergeCell ref="H4:H5"/>
    <mergeCell ref="E4:E5"/>
    <mergeCell ref="F4:F5"/>
    <mergeCell ref="G4:G5"/>
    <mergeCell ref="J4:K4"/>
    <mergeCell ref="J24:L24"/>
    <mergeCell ref="J21:L21"/>
    <mergeCell ref="J22:L22"/>
    <mergeCell ref="J23:L23"/>
    <mergeCell ref="L4:L5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B6:D6"/>
    <mergeCell ref="B12:B14"/>
    <mergeCell ref="G13:G14"/>
    <mergeCell ref="H21:I21"/>
    <mergeCell ref="C13:C14"/>
    <mergeCell ref="B7:D7"/>
    <mergeCell ref="B8:D8"/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showZeros="0" zoomScalePageLayoutView="0" workbookViewId="0" topLeftCell="A43">
      <selection activeCell="A1" sqref="A1"/>
    </sheetView>
  </sheetViews>
  <sheetFormatPr defaultColWidth="9.25390625" defaultRowHeight="12.75"/>
  <cols>
    <col min="1" max="1" width="3.75390625" style="12" customWidth="1"/>
    <col min="2" max="2" width="12.25390625" style="12" customWidth="1"/>
    <col min="3" max="3" width="44.75390625" style="12" customWidth="1"/>
    <col min="4" max="4" width="12.25390625" style="12" customWidth="1"/>
    <col min="5" max="9" width="17.75390625" style="12" customWidth="1"/>
    <col min="10" max="16384" width="9.25390625" style="12" customWidth="1"/>
  </cols>
  <sheetData>
    <row r="1" spans="7:9" ht="15">
      <c r="G1" s="95"/>
      <c r="H1" s="95"/>
      <c r="I1" s="95"/>
    </row>
    <row r="2" spans="1:9" ht="15">
      <c r="A2" s="30" t="s">
        <v>180</v>
      </c>
      <c r="B2" s="30"/>
      <c r="C2" s="30"/>
      <c r="D2" s="32"/>
      <c r="E2" s="32"/>
      <c r="F2" s="32"/>
      <c r="G2" s="32"/>
      <c r="H2" s="32"/>
      <c r="I2" s="32"/>
    </row>
    <row r="3" spans="1:9" ht="15">
      <c r="A3" s="114" t="s">
        <v>24</v>
      </c>
      <c r="B3" s="114"/>
      <c r="C3" s="114"/>
      <c r="D3" s="114"/>
      <c r="E3" s="114"/>
      <c r="F3" s="115" t="s">
        <v>20</v>
      </c>
      <c r="G3" s="10"/>
      <c r="H3" s="20"/>
      <c r="I3" s="115"/>
    </row>
    <row r="4" spans="1:9" s="3" customFormat="1" ht="12.75" customHeight="1">
      <c r="A4" s="111" t="s">
        <v>118</v>
      </c>
      <c r="B4" s="111"/>
      <c r="C4" s="112"/>
      <c r="D4" s="112"/>
      <c r="E4" s="112"/>
      <c r="F4" s="104" t="s">
        <v>120</v>
      </c>
      <c r="G4" s="113"/>
      <c r="H4" s="122"/>
      <c r="I4" s="122"/>
    </row>
    <row r="5" spans="1:9" s="3" customFormat="1" ht="15">
      <c r="A5" s="90" t="s">
        <v>27</v>
      </c>
      <c r="B5" s="90"/>
      <c r="C5" s="65"/>
      <c r="D5" s="65"/>
      <c r="E5" s="65"/>
      <c r="F5" s="68" t="s">
        <v>173</v>
      </c>
      <c r="G5" s="68"/>
      <c r="H5" s="125"/>
      <c r="I5" s="68"/>
    </row>
    <row r="6" spans="1:9" s="3" customFormat="1" ht="12.75">
      <c r="A6" s="66" t="s">
        <v>122</v>
      </c>
      <c r="B6" s="66"/>
      <c r="C6" s="66"/>
      <c r="D6" s="66"/>
      <c r="E6" s="66"/>
      <c r="F6" s="96" t="s">
        <v>120</v>
      </c>
      <c r="G6" s="66"/>
      <c r="H6" s="125"/>
      <c r="I6" s="66"/>
    </row>
    <row r="7" spans="1:9" s="3" customFormat="1" ht="15">
      <c r="A7" s="90" t="s">
        <v>103</v>
      </c>
      <c r="B7" s="90"/>
      <c r="C7" s="169"/>
      <c r="D7" s="169"/>
      <c r="E7" s="170"/>
      <c r="F7" s="68" t="s">
        <v>28</v>
      </c>
      <c r="G7" s="168"/>
      <c r="H7" s="118"/>
      <c r="I7" s="118"/>
    </row>
    <row r="8" spans="1:9" s="3" customFormat="1" ht="24.75" customHeight="1">
      <c r="A8" s="414" t="s">
        <v>159</v>
      </c>
      <c r="B8" s="414"/>
      <c r="C8" s="414"/>
      <c r="D8" s="414"/>
      <c r="E8" s="414"/>
      <c r="F8" s="78" t="s">
        <v>166</v>
      </c>
      <c r="G8" s="168"/>
      <c r="H8" s="118"/>
      <c r="I8" s="118"/>
    </row>
    <row r="9" spans="1:9" ht="15">
      <c r="A9" s="27" t="s">
        <v>156</v>
      </c>
      <c r="B9" s="27"/>
      <c r="C9" s="21"/>
      <c r="D9" s="21"/>
      <c r="E9" s="21"/>
      <c r="F9" s="21"/>
      <c r="G9" s="21"/>
      <c r="H9" s="21"/>
      <c r="I9" s="21"/>
    </row>
    <row r="10" spans="1:9" s="20" customFormat="1" ht="15">
      <c r="A10" s="28" t="s">
        <v>184</v>
      </c>
      <c r="B10" s="28"/>
      <c r="D10" s="23"/>
      <c r="E10" s="23"/>
      <c r="F10" s="23"/>
      <c r="G10" s="23"/>
      <c r="H10" s="23"/>
      <c r="I10" s="4" t="s">
        <v>119</v>
      </c>
    </row>
    <row r="11" spans="1:9" s="3" customFormat="1" ht="13.5">
      <c r="A11" s="427" t="s">
        <v>171</v>
      </c>
      <c r="B11" s="428"/>
      <c r="C11" s="359" t="s">
        <v>16</v>
      </c>
      <c r="D11" s="359" t="s">
        <v>176</v>
      </c>
      <c r="E11" s="359" t="s">
        <v>177</v>
      </c>
      <c r="F11" s="296" t="s">
        <v>178</v>
      </c>
      <c r="G11" s="296"/>
      <c r="H11" s="296" t="s">
        <v>185</v>
      </c>
      <c r="I11" s="296"/>
    </row>
    <row r="12" spans="1:9" s="3" customFormat="1" ht="90" customHeight="1">
      <c r="A12" s="429"/>
      <c r="B12" s="430"/>
      <c r="C12" s="360"/>
      <c r="D12" s="360"/>
      <c r="E12" s="360"/>
      <c r="F12" s="179" t="s">
        <v>17</v>
      </c>
      <c r="G12" s="179" t="s">
        <v>18</v>
      </c>
      <c r="H12" s="296"/>
      <c r="I12" s="296"/>
    </row>
    <row r="13" spans="1:9" s="3" customFormat="1" ht="13.5">
      <c r="A13" s="294">
        <v>1</v>
      </c>
      <c r="B13" s="295"/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426">
        <v>7</v>
      </c>
      <c r="I13" s="426"/>
    </row>
    <row r="14" spans="1:9" s="11" customFormat="1" ht="13.5">
      <c r="A14" s="419"/>
      <c r="B14" s="420"/>
      <c r="C14" s="189"/>
      <c r="D14" s="82"/>
      <c r="E14" s="82"/>
      <c r="F14" s="82"/>
      <c r="G14" s="82"/>
      <c r="H14" s="425"/>
      <c r="I14" s="425"/>
    </row>
    <row r="15" spans="1:9" s="11" customFormat="1" ht="13.5">
      <c r="A15" s="419"/>
      <c r="B15" s="420"/>
      <c r="C15" s="189"/>
      <c r="D15" s="82"/>
      <c r="E15" s="82"/>
      <c r="F15" s="82"/>
      <c r="G15" s="82"/>
      <c r="H15" s="435"/>
      <c r="I15" s="436"/>
    </row>
    <row r="16" spans="1:9" ht="15" customHeight="1">
      <c r="A16" s="24" t="s">
        <v>114</v>
      </c>
      <c r="B16" s="24"/>
      <c r="C16" s="24"/>
      <c r="D16" s="24"/>
      <c r="E16" s="24"/>
      <c r="F16" s="24"/>
      <c r="G16" s="24"/>
      <c r="H16" s="24"/>
      <c r="I16" s="24"/>
    </row>
    <row r="17" spans="1:9" s="3" customFormat="1" ht="58.5" customHeight="1">
      <c r="A17" s="146" t="s">
        <v>11</v>
      </c>
      <c r="B17" s="325" t="s">
        <v>16</v>
      </c>
      <c r="C17" s="327"/>
      <c r="D17" s="146" t="s">
        <v>13</v>
      </c>
      <c r="E17" s="319" t="s">
        <v>14</v>
      </c>
      <c r="F17" s="319"/>
      <c r="G17" s="319"/>
      <c r="H17" s="199" t="s">
        <v>186</v>
      </c>
      <c r="I17" s="179" t="s">
        <v>187</v>
      </c>
    </row>
    <row r="18" spans="1:9" s="3" customFormat="1" ht="13.5">
      <c r="A18" s="74">
        <v>1</v>
      </c>
      <c r="B18" s="339">
        <v>2</v>
      </c>
      <c r="C18" s="341"/>
      <c r="D18" s="74">
        <v>3</v>
      </c>
      <c r="E18" s="339">
        <v>4</v>
      </c>
      <c r="F18" s="340"/>
      <c r="G18" s="341"/>
      <c r="H18" s="29">
        <v>5</v>
      </c>
      <c r="I18" s="29">
        <v>6</v>
      </c>
    </row>
    <row r="19" spans="1:9" s="3" customFormat="1" ht="13.5">
      <c r="A19" s="74"/>
      <c r="B19" s="432" t="s">
        <v>106</v>
      </c>
      <c r="C19" s="433"/>
      <c r="D19" s="74"/>
      <c r="E19" s="339"/>
      <c r="F19" s="340"/>
      <c r="G19" s="341"/>
      <c r="H19" s="130"/>
      <c r="I19" s="130"/>
    </row>
    <row r="20" spans="1:9" s="3" customFormat="1" ht="13.5">
      <c r="A20" s="146"/>
      <c r="B20" s="415"/>
      <c r="C20" s="416"/>
      <c r="D20" s="146"/>
      <c r="E20" s="339"/>
      <c r="F20" s="340"/>
      <c r="G20" s="341"/>
      <c r="H20" s="130"/>
      <c r="I20" s="130"/>
    </row>
    <row r="21" spans="1:9" s="3" customFormat="1" ht="13.5">
      <c r="A21" s="146"/>
      <c r="B21" s="415" t="s">
        <v>107</v>
      </c>
      <c r="C21" s="416"/>
      <c r="D21" s="146"/>
      <c r="E21" s="339"/>
      <c r="F21" s="340"/>
      <c r="G21" s="341"/>
      <c r="H21" s="130"/>
      <c r="I21" s="130"/>
    </row>
    <row r="22" spans="1:9" s="3" customFormat="1" ht="13.5">
      <c r="A22" s="146"/>
      <c r="B22" s="415"/>
      <c r="C22" s="416"/>
      <c r="D22" s="146"/>
      <c r="E22" s="339"/>
      <c r="F22" s="340"/>
      <c r="G22" s="341"/>
      <c r="H22" s="130"/>
      <c r="I22" s="130"/>
    </row>
    <row r="23" spans="1:9" s="3" customFormat="1" ht="13.5">
      <c r="A23" s="151"/>
      <c r="B23" s="415" t="s">
        <v>109</v>
      </c>
      <c r="C23" s="416"/>
      <c r="D23" s="146"/>
      <c r="E23" s="339"/>
      <c r="F23" s="340"/>
      <c r="G23" s="341"/>
      <c r="H23" s="130"/>
      <c r="I23" s="130"/>
    </row>
    <row r="24" spans="1:9" s="3" customFormat="1" ht="13.5">
      <c r="A24" s="188"/>
      <c r="B24" s="417"/>
      <c r="C24" s="418"/>
      <c r="D24" s="190"/>
      <c r="E24" s="339"/>
      <c r="F24" s="340"/>
      <c r="G24" s="341"/>
      <c r="H24" s="130"/>
      <c r="I24" s="130"/>
    </row>
    <row r="25" spans="1:9" s="3" customFormat="1" ht="13.5">
      <c r="A25" s="151"/>
      <c r="B25" s="415" t="s">
        <v>108</v>
      </c>
      <c r="C25" s="416"/>
      <c r="D25" s="146"/>
      <c r="E25" s="339"/>
      <c r="F25" s="340"/>
      <c r="G25" s="341"/>
      <c r="H25" s="130"/>
      <c r="I25" s="130"/>
    </row>
    <row r="26" spans="1:9" s="3" customFormat="1" ht="13.5">
      <c r="A26" s="188"/>
      <c r="B26" s="417"/>
      <c r="C26" s="418"/>
      <c r="D26" s="190"/>
      <c r="E26" s="339"/>
      <c r="F26" s="340"/>
      <c r="G26" s="341"/>
      <c r="H26" s="130"/>
      <c r="I26" s="130"/>
    </row>
    <row r="27" spans="1:9" s="3" customFormat="1" ht="28.5" customHeight="1">
      <c r="A27" s="431" t="s">
        <v>188</v>
      </c>
      <c r="B27" s="431"/>
      <c r="C27" s="431"/>
      <c r="D27" s="431"/>
      <c r="E27" s="431"/>
      <c r="F27" s="431"/>
      <c r="G27" s="431"/>
      <c r="H27" s="431"/>
      <c r="I27" s="431"/>
    </row>
    <row r="28" spans="1:9" s="3" customFormat="1" ht="15">
      <c r="A28" s="422"/>
      <c r="B28" s="422"/>
      <c r="C28" s="422"/>
      <c r="D28" s="422"/>
      <c r="E28" s="422"/>
      <c r="F28" s="422"/>
      <c r="G28" s="422"/>
      <c r="H28" s="422"/>
      <c r="I28" s="422"/>
    </row>
    <row r="29" spans="1:9" s="3" customFormat="1" ht="15">
      <c r="A29" s="97"/>
      <c r="B29" s="97"/>
      <c r="C29" s="97"/>
      <c r="D29" s="97"/>
      <c r="E29" s="97"/>
      <c r="F29" s="97"/>
      <c r="G29" s="97"/>
      <c r="H29" s="97"/>
      <c r="I29" s="97"/>
    </row>
    <row r="30" spans="1:9" s="11" customFormat="1" ht="13.5">
      <c r="A30" s="378" t="s">
        <v>121</v>
      </c>
      <c r="B30" s="378"/>
      <c r="C30" s="121"/>
      <c r="D30" s="117"/>
      <c r="E30" s="117"/>
      <c r="F30" s="117"/>
      <c r="G30" s="117"/>
      <c r="H30" s="434"/>
      <c r="I30" s="434"/>
    </row>
    <row r="31" spans="1:9" s="3" customFormat="1" ht="15">
      <c r="A31" s="104"/>
      <c r="B31" s="104"/>
      <c r="C31" s="105"/>
      <c r="D31" s="25"/>
      <c r="E31" s="25"/>
      <c r="F31" s="25"/>
      <c r="G31" s="108"/>
      <c r="H31" s="108"/>
      <c r="I31" s="108"/>
    </row>
    <row r="32" spans="1:9" s="20" customFormat="1" ht="15">
      <c r="A32" s="28" t="s">
        <v>189</v>
      </c>
      <c r="B32" s="28"/>
      <c r="D32" s="23"/>
      <c r="E32" s="23"/>
      <c r="F32" s="23"/>
      <c r="G32" s="23"/>
      <c r="H32" s="23"/>
      <c r="I32" s="4" t="s">
        <v>119</v>
      </c>
    </row>
    <row r="33" spans="1:9" s="3" customFormat="1" ht="13.5">
      <c r="A33" s="427" t="s">
        <v>3</v>
      </c>
      <c r="B33" s="428"/>
      <c r="C33" s="359" t="s">
        <v>16</v>
      </c>
      <c r="D33" s="296" t="s">
        <v>179</v>
      </c>
      <c r="E33" s="296"/>
      <c r="F33" s="296" t="s">
        <v>175</v>
      </c>
      <c r="G33" s="296"/>
      <c r="H33" s="296" t="s">
        <v>190</v>
      </c>
      <c r="I33" s="296"/>
    </row>
    <row r="34" spans="1:9" s="3" customFormat="1" ht="41.25">
      <c r="A34" s="429"/>
      <c r="B34" s="430"/>
      <c r="C34" s="360"/>
      <c r="D34" s="179" t="s">
        <v>25</v>
      </c>
      <c r="E34" s="179" t="s">
        <v>157</v>
      </c>
      <c r="F34" s="179" t="s">
        <v>25</v>
      </c>
      <c r="G34" s="179" t="s">
        <v>157</v>
      </c>
      <c r="H34" s="296"/>
      <c r="I34" s="296"/>
    </row>
    <row r="35" spans="1:9" s="3" customFormat="1" ht="13.5">
      <c r="A35" s="294">
        <v>1</v>
      </c>
      <c r="B35" s="295"/>
      <c r="C35" s="29">
        <v>2</v>
      </c>
      <c r="D35" s="29">
        <v>3</v>
      </c>
      <c r="E35" s="29">
        <v>4</v>
      </c>
      <c r="F35" s="29">
        <v>5</v>
      </c>
      <c r="G35" s="29">
        <v>6</v>
      </c>
      <c r="H35" s="426">
        <v>7</v>
      </c>
      <c r="I35" s="426"/>
    </row>
    <row r="36" spans="1:9" s="3" customFormat="1" ht="13.5">
      <c r="A36" s="419"/>
      <c r="B36" s="420"/>
      <c r="C36" s="189"/>
      <c r="D36" s="82"/>
      <c r="E36" s="82"/>
      <c r="F36" s="82"/>
      <c r="G36" s="82"/>
      <c r="H36" s="425"/>
      <c r="I36" s="425"/>
    </row>
    <row r="37" spans="1:9" s="3" customFormat="1" ht="13.5">
      <c r="A37" s="419"/>
      <c r="B37" s="420"/>
      <c r="C37" s="189"/>
      <c r="D37" s="82"/>
      <c r="E37" s="82"/>
      <c r="F37" s="82"/>
      <c r="G37" s="82"/>
      <c r="H37" s="425"/>
      <c r="I37" s="425"/>
    </row>
    <row r="38" spans="1:9" s="1" customFormat="1" ht="15" customHeight="1">
      <c r="A38" s="24" t="s">
        <v>158</v>
      </c>
      <c r="B38" s="24"/>
      <c r="C38" s="24"/>
      <c r="D38" s="24"/>
      <c r="E38" s="24"/>
      <c r="F38" s="24"/>
      <c r="G38" s="24"/>
      <c r="H38" s="24"/>
      <c r="I38" s="24"/>
    </row>
    <row r="39" spans="1:9" s="3" customFormat="1" ht="90" customHeight="1">
      <c r="A39" s="146" t="s">
        <v>11</v>
      </c>
      <c r="B39" s="325" t="s">
        <v>16</v>
      </c>
      <c r="C39" s="327"/>
      <c r="D39" s="146" t="s">
        <v>13</v>
      </c>
      <c r="E39" s="146" t="s">
        <v>14</v>
      </c>
      <c r="F39" s="179" t="s">
        <v>191</v>
      </c>
      <c r="G39" s="179" t="s">
        <v>192</v>
      </c>
      <c r="H39" s="179" t="s">
        <v>193</v>
      </c>
      <c r="I39" s="179" t="s">
        <v>194</v>
      </c>
    </row>
    <row r="40" spans="1:9" s="3" customFormat="1" ht="13.5">
      <c r="A40" s="74">
        <v>1</v>
      </c>
      <c r="B40" s="339">
        <v>2</v>
      </c>
      <c r="C40" s="341"/>
      <c r="D40" s="74">
        <v>3</v>
      </c>
      <c r="E40" s="74">
        <v>4</v>
      </c>
      <c r="F40" s="74">
        <v>5</v>
      </c>
      <c r="G40" s="74">
        <v>6</v>
      </c>
      <c r="H40" s="74">
        <v>7</v>
      </c>
      <c r="I40" s="74">
        <v>8</v>
      </c>
    </row>
    <row r="41" spans="1:9" s="3" customFormat="1" ht="13.5">
      <c r="A41" s="74"/>
      <c r="B41" s="432" t="s">
        <v>106</v>
      </c>
      <c r="C41" s="433"/>
      <c r="D41" s="74"/>
      <c r="E41" s="74"/>
      <c r="F41" s="191"/>
      <c r="G41" s="191"/>
      <c r="H41" s="191"/>
      <c r="I41" s="191"/>
    </row>
    <row r="42" spans="1:9" s="3" customFormat="1" ht="13.5">
      <c r="A42" s="74"/>
      <c r="B42" s="415"/>
      <c r="C42" s="416"/>
      <c r="D42" s="74"/>
      <c r="E42" s="74"/>
      <c r="F42" s="191"/>
      <c r="G42" s="191"/>
      <c r="H42" s="191"/>
      <c r="I42" s="191"/>
    </row>
    <row r="43" spans="1:9" s="3" customFormat="1" ht="13.5">
      <c r="A43" s="146"/>
      <c r="B43" s="415" t="s">
        <v>107</v>
      </c>
      <c r="C43" s="416"/>
      <c r="D43" s="146"/>
      <c r="E43" s="156"/>
      <c r="F43" s="191"/>
      <c r="G43" s="191"/>
      <c r="H43" s="191"/>
      <c r="I43" s="191"/>
    </row>
    <row r="44" spans="1:9" s="3" customFormat="1" ht="13.5">
      <c r="A44" s="146"/>
      <c r="B44" s="415"/>
      <c r="C44" s="416"/>
      <c r="D44" s="146"/>
      <c r="E44" s="156"/>
      <c r="F44" s="191"/>
      <c r="G44" s="191"/>
      <c r="H44" s="191"/>
      <c r="I44" s="191"/>
    </row>
    <row r="45" spans="1:9" s="3" customFormat="1" ht="13.5">
      <c r="A45" s="146"/>
      <c r="B45" s="415" t="s">
        <v>109</v>
      </c>
      <c r="C45" s="416"/>
      <c r="D45" s="146"/>
      <c r="E45" s="156"/>
      <c r="F45" s="191"/>
      <c r="G45" s="191"/>
      <c r="H45" s="191"/>
      <c r="I45" s="191"/>
    </row>
    <row r="46" spans="1:9" s="3" customFormat="1" ht="13.5">
      <c r="A46" s="151"/>
      <c r="B46" s="417"/>
      <c r="C46" s="418"/>
      <c r="D46" s="146"/>
      <c r="E46" s="152"/>
      <c r="F46" s="191"/>
      <c r="G46" s="191"/>
      <c r="H46" s="191"/>
      <c r="I46" s="191"/>
    </row>
    <row r="47" spans="1:9" s="3" customFormat="1" ht="13.5">
      <c r="A47" s="188"/>
      <c r="B47" s="415" t="s">
        <v>108</v>
      </c>
      <c r="C47" s="416"/>
      <c r="D47" s="190"/>
      <c r="E47" s="116"/>
      <c r="F47" s="191"/>
      <c r="G47" s="191"/>
      <c r="H47" s="191"/>
      <c r="I47" s="191"/>
    </row>
    <row r="48" spans="1:9" s="3" customFormat="1" ht="13.5">
      <c r="A48" s="151"/>
      <c r="B48" s="417"/>
      <c r="C48" s="418"/>
      <c r="D48" s="146"/>
      <c r="E48" s="152"/>
      <c r="F48" s="191"/>
      <c r="G48" s="191"/>
      <c r="H48" s="191"/>
      <c r="I48" s="191"/>
    </row>
    <row r="49" spans="1:9" s="3" customFormat="1" ht="28.5" customHeight="1">
      <c r="A49" s="421" t="s">
        <v>195</v>
      </c>
      <c r="B49" s="421"/>
      <c r="C49" s="421"/>
      <c r="D49" s="421"/>
      <c r="E49" s="421"/>
      <c r="F49" s="421"/>
      <c r="G49" s="421"/>
      <c r="H49" s="421"/>
      <c r="I49" s="421"/>
    </row>
    <row r="50" spans="1:9" s="3" customFormat="1" ht="15">
      <c r="A50" s="422"/>
      <c r="B50" s="422"/>
      <c r="C50" s="422"/>
      <c r="D50" s="422"/>
      <c r="E50" s="422"/>
      <c r="F50" s="422"/>
      <c r="G50" s="422"/>
      <c r="H50" s="422"/>
      <c r="I50" s="422"/>
    </row>
    <row r="51" spans="1:9" s="6" customFormat="1" ht="12.75">
      <c r="A51" s="170"/>
      <c r="B51" s="170"/>
      <c r="C51" s="170"/>
      <c r="D51" s="172"/>
      <c r="E51" s="172"/>
      <c r="F51" s="172"/>
      <c r="G51" s="172"/>
      <c r="H51" s="172"/>
      <c r="I51" s="4"/>
    </row>
    <row r="52" spans="1:9" s="11" customFormat="1" ht="13.5">
      <c r="A52" s="378" t="s">
        <v>121</v>
      </c>
      <c r="B52" s="378"/>
      <c r="C52" s="121"/>
      <c r="D52" s="117"/>
      <c r="E52" s="117"/>
      <c r="F52" s="117"/>
      <c r="G52" s="117"/>
      <c r="H52" s="423"/>
      <c r="I52" s="424"/>
    </row>
    <row r="53" spans="1:9" s="3" customFormat="1" ht="13.5">
      <c r="A53" s="91"/>
      <c r="B53" s="91"/>
      <c r="C53" s="171"/>
      <c r="D53" s="25"/>
      <c r="E53" s="25"/>
      <c r="F53" s="25"/>
      <c r="G53" s="25"/>
      <c r="H53" s="104"/>
      <c r="I53" s="104"/>
    </row>
    <row r="54" spans="1:9" s="3" customFormat="1" ht="13.5">
      <c r="A54" s="91"/>
      <c r="B54" s="91"/>
      <c r="C54" s="171"/>
      <c r="D54" s="25"/>
      <c r="E54" s="25"/>
      <c r="F54" s="25"/>
      <c r="G54" s="25"/>
      <c r="H54" s="104"/>
      <c r="I54" s="104"/>
    </row>
    <row r="55" spans="1:9" s="14" customFormat="1" ht="15" customHeight="1">
      <c r="A55" s="17" t="s">
        <v>5</v>
      </c>
      <c r="B55" s="17"/>
      <c r="F55" s="15"/>
      <c r="H55" s="18"/>
      <c r="I55" s="16"/>
    </row>
    <row r="56" spans="1:9" s="7" customFormat="1" ht="12.75">
      <c r="A56" s="22"/>
      <c r="B56" s="22"/>
      <c r="F56" s="5" t="s">
        <v>0</v>
      </c>
      <c r="H56" s="13" t="s">
        <v>1</v>
      </c>
      <c r="I56" s="60"/>
    </row>
    <row r="57" spans="1:9" s="7" customFormat="1" ht="12.75">
      <c r="A57" s="22"/>
      <c r="B57" s="22"/>
      <c r="F57" s="5"/>
      <c r="H57" s="13"/>
      <c r="I57" s="60"/>
    </row>
    <row r="58" spans="1:9" s="14" customFormat="1" ht="15" customHeight="1">
      <c r="A58" s="9" t="s">
        <v>6</v>
      </c>
      <c r="B58" s="9"/>
      <c r="F58" s="19"/>
      <c r="H58" s="18"/>
      <c r="I58" s="16"/>
    </row>
    <row r="59" spans="6:9" s="3" customFormat="1" ht="12.75">
      <c r="F59" s="5" t="s">
        <v>0</v>
      </c>
      <c r="H59" s="13" t="s">
        <v>1</v>
      </c>
      <c r="I59" s="60"/>
    </row>
  </sheetData>
  <sheetProtection/>
  <mergeCells count="62">
    <mergeCell ref="B42:C42"/>
    <mergeCell ref="B39:C39"/>
    <mergeCell ref="B47:C47"/>
    <mergeCell ref="B44:C44"/>
    <mergeCell ref="B45:C45"/>
    <mergeCell ref="B40:C40"/>
    <mergeCell ref="F11:G11"/>
    <mergeCell ref="H11:I12"/>
    <mergeCell ref="E19:G19"/>
    <mergeCell ref="H15:I15"/>
    <mergeCell ref="E17:G17"/>
    <mergeCell ref="B41:C41"/>
    <mergeCell ref="H30:I30"/>
    <mergeCell ref="A37:B37"/>
    <mergeCell ref="H37:I37"/>
    <mergeCell ref="A35:B35"/>
    <mergeCell ref="A36:B36"/>
    <mergeCell ref="D33:E33"/>
    <mergeCell ref="H35:I35"/>
    <mergeCell ref="C33:C34"/>
    <mergeCell ref="F33:G33"/>
    <mergeCell ref="H33:I34"/>
    <mergeCell ref="A33:B34"/>
    <mergeCell ref="D11:D12"/>
    <mergeCell ref="C11:C12"/>
    <mergeCell ref="A27:I27"/>
    <mergeCell ref="A11:B12"/>
    <mergeCell ref="B17:C17"/>
    <mergeCell ref="B23:C23"/>
    <mergeCell ref="B18:C18"/>
    <mergeCell ref="B19:C19"/>
    <mergeCell ref="B21:C21"/>
    <mergeCell ref="H36:I36"/>
    <mergeCell ref="E18:G18"/>
    <mergeCell ref="E20:G20"/>
    <mergeCell ref="E11:E12"/>
    <mergeCell ref="H13:I13"/>
    <mergeCell ref="H14:I14"/>
    <mergeCell ref="E24:G24"/>
    <mergeCell ref="A28:I28"/>
    <mergeCell ref="B26:C26"/>
    <mergeCell ref="E22:G22"/>
    <mergeCell ref="E23:G23"/>
    <mergeCell ref="E25:G25"/>
    <mergeCell ref="B20:C20"/>
    <mergeCell ref="B25:C25"/>
    <mergeCell ref="A52:B52"/>
    <mergeCell ref="B46:C46"/>
    <mergeCell ref="A49:I49"/>
    <mergeCell ref="A50:I50"/>
    <mergeCell ref="H52:I52"/>
    <mergeCell ref="B48:C48"/>
    <mergeCell ref="A8:E8"/>
    <mergeCell ref="B43:C43"/>
    <mergeCell ref="E26:G26"/>
    <mergeCell ref="E21:G21"/>
    <mergeCell ref="B22:C22"/>
    <mergeCell ref="B24:C24"/>
    <mergeCell ref="A13:B13"/>
    <mergeCell ref="A14:B14"/>
    <mergeCell ref="A15:B15"/>
    <mergeCell ref="A30:B3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C4">
      <selection activeCell="G18" sqref="G18:J18"/>
    </sheetView>
  </sheetViews>
  <sheetFormatPr defaultColWidth="9.25390625" defaultRowHeight="12.75"/>
  <cols>
    <col min="1" max="1" width="7.75390625" style="63" customWidth="1"/>
    <col min="2" max="2" width="69.75390625" style="63" customWidth="1"/>
    <col min="3" max="10" width="13.50390625" style="63" customWidth="1"/>
    <col min="11" max="16384" width="9.25390625" style="63" customWidth="1"/>
  </cols>
  <sheetData>
    <row r="1" spans="1:10" ht="15">
      <c r="A1" s="71" t="s">
        <v>228</v>
      </c>
      <c r="B1" s="161"/>
      <c r="C1" s="162"/>
      <c r="D1" s="162"/>
      <c r="E1" s="162"/>
      <c r="F1" s="162"/>
      <c r="G1" s="154"/>
      <c r="H1" s="154"/>
      <c r="I1" s="154"/>
      <c r="J1" s="154"/>
    </row>
    <row r="2" spans="1:10" s="87" customFormat="1" ht="15.75" thickBot="1">
      <c r="A2" s="69" t="s">
        <v>208</v>
      </c>
      <c r="B2" s="69"/>
      <c r="C2" s="69"/>
      <c r="D2" s="69"/>
      <c r="E2" s="69"/>
      <c r="F2" s="69"/>
      <c r="G2" s="127"/>
      <c r="H2" s="127"/>
      <c r="I2" s="127"/>
      <c r="J2" s="39" t="s">
        <v>119</v>
      </c>
    </row>
    <row r="3" spans="1:10" ht="15.75" customHeight="1">
      <c r="A3" s="300" t="s">
        <v>3</v>
      </c>
      <c r="B3" s="298" t="s">
        <v>16</v>
      </c>
      <c r="C3" s="298" t="s">
        <v>175</v>
      </c>
      <c r="D3" s="298"/>
      <c r="E3" s="298"/>
      <c r="F3" s="302"/>
      <c r="G3" s="298" t="s">
        <v>204</v>
      </c>
      <c r="H3" s="298"/>
      <c r="I3" s="298"/>
      <c r="J3" s="299"/>
    </row>
    <row r="4" spans="1:10" ht="41.25">
      <c r="A4" s="301"/>
      <c r="B4" s="296"/>
      <c r="C4" s="200" t="s">
        <v>29</v>
      </c>
      <c r="D4" s="146" t="s">
        <v>30</v>
      </c>
      <c r="E4" s="179" t="s">
        <v>124</v>
      </c>
      <c r="F4" s="179" t="s">
        <v>125</v>
      </c>
      <c r="G4" s="200" t="s">
        <v>29</v>
      </c>
      <c r="H4" s="146" t="s">
        <v>30</v>
      </c>
      <c r="I4" s="179" t="s">
        <v>124</v>
      </c>
      <c r="J4" s="225" t="s">
        <v>126</v>
      </c>
    </row>
    <row r="5" spans="1:10" ht="15">
      <c r="A5" s="226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27">
        <v>10</v>
      </c>
    </row>
    <row r="6" spans="1:10" s="93" customFormat="1" ht="13.5">
      <c r="A6" s="228"/>
      <c r="B6" s="84" t="s">
        <v>2</v>
      </c>
      <c r="C6" s="128" t="e">
        <f>SUM(#REF!)</f>
        <v>#REF!</v>
      </c>
      <c r="D6" s="79" t="s">
        <v>170</v>
      </c>
      <c r="E6" s="79" t="s">
        <v>170</v>
      </c>
      <c r="F6" s="129" t="e">
        <f>SUM(C6)</f>
        <v>#REF!</v>
      </c>
      <c r="G6" s="128">
        <v>5430000</v>
      </c>
      <c r="H6" s="79" t="s">
        <v>170</v>
      </c>
      <c r="I6" s="79" t="s">
        <v>170</v>
      </c>
      <c r="J6" s="229">
        <f>SUM(G6)</f>
        <v>5430000</v>
      </c>
    </row>
    <row r="7" spans="1:10" s="93" customFormat="1" ht="13.5">
      <c r="A7" s="228"/>
      <c r="B7" s="84" t="s">
        <v>117</v>
      </c>
      <c r="C7" s="79" t="s">
        <v>170</v>
      </c>
      <c r="D7" s="129">
        <v>1190000</v>
      </c>
      <c r="E7" s="129"/>
      <c r="F7" s="129">
        <v>1190000</v>
      </c>
      <c r="G7" s="79" t="s">
        <v>170</v>
      </c>
      <c r="H7" s="129">
        <v>1190000</v>
      </c>
      <c r="I7" s="129"/>
      <c r="J7" s="129">
        <v>1190000</v>
      </c>
    </row>
    <row r="8" spans="1:10" s="93" customFormat="1" ht="26.25">
      <c r="A8" s="289">
        <v>25010100</v>
      </c>
      <c r="B8" s="88" t="s">
        <v>7</v>
      </c>
      <c r="C8" s="79" t="s">
        <v>170</v>
      </c>
      <c r="D8" s="129">
        <v>1190000</v>
      </c>
      <c r="E8" s="129"/>
      <c r="F8" s="129">
        <v>1190000</v>
      </c>
      <c r="G8" s="79" t="s">
        <v>170</v>
      </c>
      <c r="H8" s="129">
        <v>1190000</v>
      </c>
      <c r="I8" s="129"/>
      <c r="J8" s="129">
        <v>1190000</v>
      </c>
    </row>
    <row r="9" spans="1:10" s="38" customFormat="1" ht="13.5">
      <c r="A9" s="289">
        <v>25010200</v>
      </c>
      <c r="B9" s="88" t="s">
        <v>26</v>
      </c>
      <c r="C9" s="79" t="s">
        <v>170</v>
      </c>
      <c r="D9" s="129"/>
      <c r="E9" s="129"/>
      <c r="F9" s="129"/>
      <c r="G9" s="79" t="s">
        <v>170</v>
      </c>
      <c r="H9" s="129"/>
      <c r="I9" s="129"/>
      <c r="J9" s="229"/>
    </row>
    <row r="10" spans="1:10" s="38" customFormat="1" ht="13.5">
      <c r="A10" s="289">
        <v>25010300</v>
      </c>
      <c r="B10" s="88" t="s">
        <v>4</v>
      </c>
      <c r="C10" s="79" t="s">
        <v>170</v>
      </c>
      <c r="D10" s="129"/>
      <c r="E10" s="129"/>
      <c r="F10" s="129"/>
      <c r="G10" s="79" t="s">
        <v>170</v>
      </c>
      <c r="H10" s="129"/>
      <c r="I10" s="129"/>
      <c r="J10" s="229"/>
    </row>
    <row r="11" spans="1:10" s="38" customFormat="1" ht="26.25">
      <c r="A11" s="289">
        <v>25010400</v>
      </c>
      <c r="B11" s="88" t="s">
        <v>8</v>
      </c>
      <c r="C11" s="79" t="s">
        <v>170</v>
      </c>
      <c r="D11" s="129"/>
      <c r="E11" s="129"/>
      <c r="F11" s="129"/>
      <c r="G11" s="79" t="s">
        <v>170</v>
      </c>
      <c r="H11" s="129"/>
      <c r="I11" s="129"/>
      <c r="J11" s="229"/>
    </row>
    <row r="12" spans="1:10" s="38" customFormat="1" ht="13.5">
      <c r="A12" s="289">
        <v>25020100</v>
      </c>
      <c r="B12" s="88" t="s">
        <v>9</v>
      </c>
      <c r="C12" s="79" t="s">
        <v>170</v>
      </c>
      <c r="D12" s="129"/>
      <c r="E12" s="129"/>
      <c r="F12" s="129"/>
      <c r="G12" s="79" t="s">
        <v>170</v>
      </c>
      <c r="H12" s="129"/>
      <c r="I12" s="129"/>
      <c r="J12" s="229"/>
    </row>
    <row r="13" spans="1:10" s="38" customFormat="1" ht="26.25">
      <c r="A13" s="289">
        <v>25020200</v>
      </c>
      <c r="B13" s="89" t="s">
        <v>19</v>
      </c>
      <c r="C13" s="79" t="s">
        <v>170</v>
      </c>
      <c r="D13" s="129"/>
      <c r="E13" s="129"/>
      <c r="F13" s="129"/>
      <c r="G13" s="79" t="s">
        <v>170</v>
      </c>
      <c r="H13" s="129"/>
      <c r="I13" s="129"/>
      <c r="J13" s="229"/>
    </row>
    <row r="14" spans="1:10" s="38" customFormat="1" ht="39">
      <c r="A14" s="289">
        <v>25020300</v>
      </c>
      <c r="B14" s="89" t="s">
        <v>10</v>
      </c>
      <c r="C14" s="79" t="s">
        <v>170</v>
      </c>
      <c r="D14" s="129"/>
      <c r="E14" s="129"/>
      <c r="F14" s="129"/>
      <c r="G14" s="79" t="s">
        <v>170</v>
      </c>
      <c r="H14" s="129"/>
      <c r="I14" s="129"/>
      <c r="J14" s="229"/>
    </row>
    <row r="15" spans="1:10" s="38" customFormat="1" ht="13.5">
      <c r="A15" s="289"/>
      <c r="B15" s="83" t="s">
        <v>105</v>
      </c>
      <c r="C15" s="79" t="s">
        <v>170</v>
      </c>
      <c r="D15" s="129"/>
      <c r="E15" s="129"/>
      <c r="F15" s="129"/>
      <c r="G15" s="79" t="s">
        <v>170</v>
      </c>
      <c r="H15" s="129"/>
      <c r="I15" s="129"/>
      <c r="J15" s="229"/>
    </row>
    <row r="16" spans="1:10" s="93" customFormat="1" ht="26.25">
      <c r="A16" s="230">
        <v>602400</v>
      </c>
      <c r="B16" s="89" t="s">
        <v>23</v>
      </c>
      <c r="C16" s="79" t="s">
        <v>170</v>
      </c>
      <c r="D16" s="130"/>
      <c r="E16" s="130"/>
      <c r="F16" s="130"/>
      <c r="G16" s="79" t="s">
        <v>170</v>
      </c>
      <c r="H16" s="130"/>
      <c r="I16" s="130"/>
      <c r="J16" s="231"/>
    </row>
    <row r="17" spans="1:10" s="93" customFormat="1" ht="13.5">
      <c r="A17" s="232"/>
      <c r="B17" s="83" t="s">
        <v>123</v>
      </c>
      <c r="C17" s="79" t="s">
        <v>170</v>
      </c>
      <c r="D17" s="130"/>
      <c r="E17" s="130"/>
      <c r="F17" s="130"/>
      <c r="G17" s="79" t="s">
        <v>170</v>
      </c>
      <c r="H17" s="130"/>
      <c r="I17" s="130"/>
      <c r="J17" s="231"/>
    </row>
    <row r="18" spans="1:10" s="133" customFormat="1" ht="14.25" thickBot="1">
      <c r="A18" s="233"/>
      <c r="B18" s="234" t="s">
        <v>121</v>
      </c>
      <c r="C18" s="235" t="e">
        <f>SUM(C6)</f>
        <v>#REF!</v>
      </c>
      <c r="D18" s="235">
        <v>1190000</v>
      </c>
      <c r="E18" s="235"/>
      <c r="F18" s="235" t="e">
        <f>SUM(C18:E18)</f>
        <v>#REF!</v>
      </c>
      <c r="G18" s="235">
        <f>SUM(G6)</f>
        <v>5430000</v>
      </c>
      <c r="H18" s="129">
        <v>1190000</v>
      </c>
      <c r="I18" s="235"/>
      <c r="J18" s="236">
        <f>SUM(G18:I18)</f>
        <v>6620000</v>
      </c>
    </row>
    <row r="19" spans="1:10" s="87" customFormat="1" ht="15">
      <c r="A19" s="85"/>
      <c r="B19" s="86"/>
      <c r="C19" s="69"/>
      <c r="D19" s="69"/>
      <c r="E19" s="69"/>
      <c r="F19" s="69"/>
      <c r="G19" s="69"/>
      <c r="H19" s="69"/>
      <c r="I19" s="69"/>
      <c r="J19" s="69"/>
    </row>
  </sheetData>
  <sheetProtection/>
  <mergeCells count="4">
    <mergeCell ref="G3:J3"/>
    <mergeCell ref="A3:A4"/>
    <mergeCell ref="B3:B4"/>
    <mergeCell ref="C3:F3"/>
  </mergeCells>
  <printOptions horizontalCentered="1"/>
  <pageMargins left="0.3937007874015748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B52">
      <selection activeCell="G11" sqref="G11"/>
    </sheetView>
  </sheetViews>
  <sheetFormatPr defaultColWidth="9.25390625" defaultRowHeight="12.75"/>
  <cols>
    <col min="1" max="1" width="13.25390625" style="63" customWidth="1"/>
    <col min="2" max="2" width="43.00390625" style="63" customWidth="1"/>
    <col min="3" max="14" width="12.75390625" style="63" customWidth="1"/>
    <col min="15" max="16384" width="9.25390625" style="63" customWidth="1"/>
  </cols>
  <sheetData>
    <row r="1" spans="1:14" ht="15">
      <c r="A1" s="71" t="s">
        <v>228</v>
      </c>
      <c r="L1" s="154"/>
      <c r="M1" s="154"/>
      <c r="N1" s="160"/>
    </row>
    <row r="2" spans="1:14" ht="15">
      <c r="A2" s="69" t="s">
        <v>169</v>
      </c>
      <c r="B2" s="69"/>
      <c r="C2" s="69"/>
      <c r="D2" s="69"/>
      <c r="E2" s="69"/>
      <c r="F2" s="69"/>
      <c r="G2" s="69"/>
      <c r="H2" s="69"/>
      <c r="I2" s="69"/>
      <c r="J2" s="69"/>
      <c r="L2" s="154"/>
      <c r="M2" s="154"/>
      <c r="N2" s="160"/>
    </row>
    <row r="3" spans="1:14" ht="15.75" thickBot="1">
      <c r="A3" s="67" t="s">
        <v>207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70"/>
      <c r="M3" s="70"/>
      <c r="N3" s="39" t="s">
        <v>119</v>
      </c>
    </row>
    <row r="4" spans="1:14" s="93" customFormat="1" ht="13.5">
      <c r="A4" s="307" t="s">
        <v>167</v>
      </c>
      <c r="B4" s="312" t="s">
        <v>104</v>
      </c>
      <c r="C4" s="309" t="s">
        <v>201</v>
      </c>
      <c r="D4" s="310"/>
      <c r="E4" s="310"/>
      <c r="F4" s="313"/>
      <c r="G4" s="309" t="s">
        <v>202</v>
      </c>
      <c r="H4" s="310"/>
      <c r="I4" s="310"/>
      <c r="J4" s="313"/>
      <c r="K4" s="309" t="s">
        <v>203</v>
      </c>
      <c r="L4" s="310"/>
      <c r="M4" s="310"/>
      <c r="N4" s="311"/>
    </row>
    <row r="5" spans="1:14" s="93" customFormat="1" ht="60" customHeight="1">
      <c r="A5" s="308"/>
      <c r="B5" s="306"/>
      <c r="C5" s="200" t="s">
        <v>243</v>
      </c>
      <c r="D5" s="146" t="s">
        <v>244</v>
      </c>
      <c r="E5" s="179" t="s">
        <v>124</v>
      </c>
      <c r="F5" s="179" t="s">
        <v>127</v>
      </c>
      <c r="G5" s="219" t="s">
        <v>245</v>
      </c>
      <c r="H5" s="220" t="s">
        <v>246</v>
      </c>
      <c r="I5" s="179" t="s">
        <v>124</v>
      </c>
      <c r="J5" s="179" t="s">
        <v>128</v>
      </c>
      <c r="K5" s="200" t="s">
        <v>29</v>
      </c>
      <c r="L5" s="146" t="s">
        <v>30</v>
      </c>
      <c r="M5" s="179" t="s">
        <v>124</v>
      </c>
      <c r="N5" s="225" t="s">
        <v>22</v>
      </c>
    </row>
    <row r="6" spans="1:14" s="93" customFormat="1" ht="13.5">
      <c r="A6" s="237">
        <v>1</v>
      </c>
      <c r="B6" s="74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27">
        <v>14</v>
      </c>
    </row>
    <row r="7" spans="1:14" s="93" customFormat="1" ht="13.5">
      <c r="A7" s="238">
        <v>2000</v>
      </c>
      <c r="B7" s="136" t="s">
        <v>31</v>
      </c>
      <c r="C7" s="142">
        <f>SUM(C8+C13+C17+C18+C20+C27+C41)</f>
        <v>3300488</v>
      </c>
      <c r="D7" s="142">
        <f>SUM(D13+D41)</f>
        <v>798309</v>
      </c>
      <c r="E7" s="142">
        <f>E8+E13+E30+E33+E37+E41</f>
        <v>0</v>
      </c>
      <c r="F7" s="142">
        <f>SUM(F8+F13+F41)</f>
        <v>4098797</v>
      </c>
      <c r="G7" s="142">
        <v>4719000</v>
      </c>
      <c r="H7" s="142">
        <f>SUM(H13+H41)</f>
        <v>1090260</v>
      </c>
      <c r="I7" s="142">
        <f>I8+I13+I30+I33+I37+I41</f>
        <v>0</v>
      </c>
      <c r="J7" s="142">
        <f>SUM(J8+J13+J41)</f>
        <v>5809260</v>
      </c>
      <c r="K7" s="142">
        <f>SUM(K8+K13+K17+K20+K27+K41)</f>
        <v>4790000</v>
      </c>
      <c r="L7" s="142">
        <f>SUM(L13+L41)</f>
        <v>1240000</v>
      </c>
      <c r="M7" s="142">
        <f>M8+M13+M30+M33+M37+M41</f>
        <v>0</v>
      </c>
      <c r="N7" s="239">
        <f>N8+N13+N30+N33+N37+N41</f>
        <v>6030000</v>
      </c>
    </row>
    <row r="8" spans="1:14" s="93" customFormat="1" ht="13.5">
      <c r="A8" s="238">
        <v>2100</v>
      </c>
      <c r="B8" s="136" t="s">
        <v>32</v>
      </c>
      <c r="C8" s="142">
        <f>C9+C12</f>
        <v>1781052</v>
      </c>
      <c r="D8" s="142">
        <f>D9+D12</f>
        <v>0</v>
      </c>
      <c r="E8" s="142">
        <f>E9+E12</f>
        <v>0</v>
      </c>
      <c r="F8" s="142">
        <f>SUM(F9+F12)</f>
        <v>1781052</v>
      </c>
      <c r="G8" s="142">
        <f>G9+G12</f>
        <v>2849000</v>
      </c>
      <c r="H8" s="142">
        <f>H9+H12</f>
        <v>0</v>
      </c>
      <c r="I8" s="142">
        <f>I9+I12</f>
        <v>0</v>
      </c>
      <c r="J8" s="142">
        <f>SUM(J9+J12)</f>
        <v>2849000</v>
      </c>
      <c r="K8" s="142">
        <f>K9+K12</f>
        <v>3098800</v>
      </c>
      <c r="L8" s="142">
        <f>L9+L12</f>
        <v>0</v>
      </c>
      <c r="M8" s="142">
        <f>M9+M12</f>
        <v>0</v>
      </c>
      <c r="N8" s="239">
        <f>N9+N12</f>
        <v>3098800</v>
      </c>
    </row>
    <row r="9" spans="1:14" s="93" customFormat="1" ht="13.5">
      <c r="A9" s="240">
        <v>2110</v>
      </c>
      <c r="B9" s="137" t="s">
        <v>33</v>
      </c>
      <c r="C9" s="143">
        <f>SUM(C10)</f>
        <v>1464088</v>
      </c>
      <c r="D9" s="143">
        <f>SUM(D10:D11)</f>
        <v>0</v>
      </c>
      <c r="E9" s="143">
        <f>SUM(E10:E11)</f>
        <v>0</v>
      </c>
      <c r="F9" s="142">
        <f aca="true" t="shared" si="0" ref="F9:F41">SUM(C9+D9)</f>
        <v>1464088</v>
      </c>
      <c r="G9" s="143">
        <f>SUM(G10)</f>
        <v>2335000</v>
      </c>
      <c r="H9" s="143">
        <f>SUM(H10:H11)</f>
        <v>0</v>
      </c>
      <c r="I9" s="143">
        <f>SUM(I10:I11)</f>
        <v>0</v>
      </c>
      <c r="J9" s="142">
        <f>SUM(G9+H9)</f>
        <v>2335000</v>
      </c>
      <c r="K9" s="143">
        <f>SUM(K10)</f>
        <v>2540000</v>
      </c>
      <c r="L9" s="143">
        <f>SUM(L10:L11)</f>
        <v>0</v>
      </c>
      <c r="M9" s="143">
        <f>SUM(M10:M11)</f>
        <v>0</v>
      </c>
      <c r="N9" s="241">
        <f>SUM(N10:N11)</f>
        <v>2540000</v>
      </c>
    </row>
    <row r="10" spans="1:14" s="93" customFormat="1" ht="13.5">
      <c r="A10" s="240">
        <v>2111</v>
      </c>
      <c r="B10" s="137" t="s">
        <v>34</v>
      </c>
      <c r="C10" s="143">
        <v>1464088</v>
      </c>
      <c r="D10" s="143"/>
      <c r="E10" s="143"/>
      <c r="F10" s="142">
        <f t="shared" si="0"/>
        <v>1464088</v>
      </c>
      <c r="G10" s="143">
        <v>2335000</v>
      </c>
      <c r="H10" s="143"/>
      <c r="I10" s="143"/>
      <c r="J10" s="142">
        <f>SUM(G10+H10)</f>
        <v>2335000</v>
      </c>
      <c r="K10" s="143">
        <v>2540000</v>
      </c>
      <c r="L10" s="143"/>
      <c r="M10" s="143"/>
      <c r="N10" s="241">
        <f>K10+L10</f>
        <v>2540000</v>
      </c>
    </row>
    <row r="11" spans="1:14" s="93" customFormat="1" ht="13.5">
      <c r="A11" s="240">
        <v>2112</v>
      </c>
      <c r="B11" s="137" t="s">
        <v>35</v>
      </c>
      <c r="C11" s="143"/>
      <c r="D11" s="143"/>
      <c r="E11" s="143"/>
      <c r="F11" s="142">
        <f t="shared" si="0"/>
        <v>0</v>
      </c>
      <c r="G11" s="143"/>
      <c r="H11" s="143"/>
      <c r="I11" s="143"/>
      <c r="J11" s="142">
        <f>SUM(G11+H11)</f>
        <v>0</v>
      </c>
      <c r="K11" s="143"/>
      <c r="L11" s="143"/>
      <c r="M11" s="143"/>
      <c r="N11" s="241">
        <f>K11+L11</f>
        <v>0</v>
      </c>
    </row>
    <row r="12" spans="1:14" s="93" customFormat="1" ht="13.5">
      <c r="A12" s="240">
        <v>2120</v>
      </c>
      <c r="B12" s="137" t="s">
        <v>36</v>
      </c>
      <c r="C12" s="143">
        <v>316964</v>
      </c>
      <c r="D12" s="143"/>
      <c r="E12" s="143"/>
      <c r="F12" s="142">
        <f t="shared" si="0"/>
        <v>316964</v>
      </c>
      <c r="G12" s="143">
        <v>514000</v>
      </c>
      <c r="H12" s="143"/>
      <c r="I12" s="143"/>
      <c r="J12" s="142">
        <f>SUM(G12+H12)</f>
        <v>514000</v>
      </c>
      <c r="K12" s="143">
        <v>558800</v>
      </c>
      <c r="L12" s="143"/>
      <c r="M12" s="143"/>
      <c r="N12" s="241">
        <f>K12+L12</f>
        <v>558800</v>
      </c>
    </row>
    <row r="13" spans="1:14" s="93" customFormat="1" ht="13.5">
      <c r="A13" s="238">
        <v>2200</v>
      </c>
      <c r="B13" s="136" t="s">
        <v>37</v>
      </c>
      <c r="C13" s="142">
        <f>SUM(C14)</f>
        <v>1519436</v>
      </c>
      <c r="D13" s="142">
        <f>D14+D15+D16+D17+D18+D19+D20+D27</f>
        <v>797592</v>
      </c>
      <c r="E13" s="142">
        <f>E14+E15+E16+E17+E18+E19+E20+E27</f>
        <v>0</v>
      </c>
      <c r="F13" s="142">
        <f>SUM(F14+F17+F18+F20+F27)</f>
        <v>2317028</v>
      </c>
      <c r="G13" s="142">
        <f>SUM(G14+G18)</f>
        <v>1870000</v>
      </c>
      <c r="H13" s="142">
        <f>H14+H15+H16+H17+H18+H19+H20+H27</f>
        <v>1070260</v>
      </c>
      <c r="I13" s="142">
        <f>I14+I15+I16+I17+I18+I19+I20+I27</f>
        <v>0</v>
      </c>
      <c r="J13" s="142">
        <f>SUM(J14+J17+J18+J20+J27)</f>
        <v>2940260</v>
      </c>
      <c r="K13" s="142">
        <f>SUM(K14+K18)</f>
        <v>1691200</v>
      </c>
      <c r="L13" s="142">
        <f>L14+L15+L16+L17+L18+L19+L20+L27</f>
        <v>1210000</v>
      </c>
      <c r="M13" s="142">
        <f>M14+M15+M16+M17+M18+M19+M20+M27</f>
        <v>0</v>
      </c>
      <c r="N13" s="239">
        <f>N14+N15+N16+N17+N18+N19+N20+N27</f>
        <v>2901200</v>
      </c>
    </row>
    <row r="14" spans="1:14" s="93" customFormat="1" ht="13.5">
      <c r="A14" s="240">
        <v>2210</v>
      </c>
      <c r="B14" s="137" t="s">
        <v>38</v>
      </c>
      <c r="C14" s="143">
        <v>1519436</v>
      </c>
      <c r="D14" s="143">
        <v>381417</v>
      </c>
      <c r="E14" s="143"/>
      <c r="F14" s="142">
        <f t="shared" si="0"/>
        <v>1900853</v>
      </c>
      <c r="G14" s="143">
        <v>1800000</v>
      </c>
      <c r="H14" s="143">
        <v>655260</v>
      </c>
      <c r="I14" s="143"/>
      <c r="J14" s="142">
        <f aca="true" t="shared" si="1" ref="J14:J19">SUM(G14+H14)</f>
        <v>2455260</v>
      </c>
      <c r="K14" s="143">
        <v>1650000</v>
      </c>
      <c r="L14" s="143">
        <v>690000</v>
      </c>
      <c r="M14" s="143"/>
      <c r="N14" s="241">
        <f aca="true" t="shared" si="2" ref="N14:N19">K14+L14</f>
        <v>2340000</v>
      </c>
    </row>
    <row r="15" spans="1:14" s="93" customFormat="1" ht="13.5">
      <c r="A15" s="240">
        <v>2220</v>
      </c>
      <c r="B15" s="137" t="s">
        <v>39</v>
      </c>
      <c r="C15" s="143"/>
      <c r="D15" s="143"/>
      <c r="E15" s="143"/>
      <c r="F15" s="142">
        <f t="shared" si="0"/>
        <v>0</v>
      </c>
      <c r="G15" s="143"/>
      <c r="H15" s="143"/>
      <c r="I15" s="143"/>
      <c r="J15" s="142">
        <f t="shared" si="1"/>
        <v>0</v>
      </c>
      <c r="K15" s="143"/>
      <c r="L15" s="143"/>
      <c r="M15" s="143"/>
      <c r="N15" s="241">
        <f t="shared" si="2"/>
        <v>0</v>
      </c>
    </row>
    <row r="16" spans="1:14" s="93" customFormat="1" ht="13.5">
      <c r="A16" s="240">
        <v>2230</v>
      </c>
      <c r="B16" s="137" t="s">
        <v>40</v>
      </c>
      <c r="C16" s="143"/>
      <c r="D16" s="143"/>
      <c r="E16" s="143"/>
      <c r="F16" s="142">
        <f t="shared" si="0"/>
        <v>0</v>
      </c>
      <c r="G16" s="143"/>
      <c r="H16" s="143"/>
      <c r="I16" s="143"/>
      <c r="J16" s="142">
        <f t="shared" si="1"/>
        <v>0</v>
      </c>
      <c r="K16" s="143"/>
      <c r="L16" s="143"/>
      <c r="M16" s="143"/>
      <c r="N16" s="241">
        <f t="shared" si="2"/>
        <v>0</v>
      </c>
    </row>
    <row r="17" spans="1:14" s="93" customFormat="1" ht="13.5">
      <c r="A17" s="240">
        <v>2240</v>
      </c>
      <c r="B17" s="137" t="s">
        <v>41</v>
      </c>
      <c r="C17" s="143">
        <v>0</v>
      </c>
      <c r="D17" s="143">
        <v>244089</v>
      </c>
      <c r="E17" s="143"/>
      <c r="F17" s="142">
        <f t="shared" si="0"/>
        <v>244089</v>
      </c>
      <c r="G17" s="143">
        <v>0</v>
      </c>
      <c r="H17" s="143">
        <v>288000</v>
      </c>
      <c r="I17" s="143"/>
      <c r="J17" s="142">
        <f t="shared" si="1"/>
        <v>288000</v>
      </c>
      <c r="K17" s="143">
        <v>0</v>
      </c>
      <c r="L17" s="143">
        <v>320000</v>
      </c>
      <c r="M17" s="143"/>
      <c r="N17" s="241">
        <f t="shared" si="2"/>
        <v>320000</v>
      </c>
    </row>
    <row r="18" spans="1:14" s="93" customFormat="1" ht="13.5">
      <c r="A18" s="240">
        <v>2250</v>
      </c>
      <c r="B18" s="137" t="s">
        <v>42</v>
      </c>
      <c r="C18" s="143"/>
      <c r="D18" s="143">
        <v>84472</v>
      </c>
      <c r="E18" s="143"/>
      <c r="F18" s="142">
        <f t="shared" si="0"/>
        <v>84472</v>
      </c>
      <c r="G18" s="143">
        <v>70000</v>
      </c>
      <c r="H18" s="143">
        <v>20000</v>
      </c>
      <c r="I18" s="143"/>
      <c r="J18" s="142">
        <f t="shared" si="1"/>
        <v>90000</v>
      </c>
      <c r="K18" s="143">
        <v>41200</v>
      </c>
      <c r="L18" s="143">
        <v>36000</v>
      </c>
      <c r="M18" s="143"/>
      <c r="N18" s="241">
        <f t="shared" si="2"/>
        <v>77200</v>
      </c>
    </row>
    <row r="19" spans="1:14" s="93" customFormat="1" ht="13.5">
      <c r="A19" s="240">
        <v>2260</v>
      </c>
      <c r="B19" s="137" t="s">
        <v>43</v>
      </c>
      <c r="C19" s="143"/>
      <c r="D19" s="143"/>
      <c r="E19" s="143"/>
      <c r="F19" s="142">
        <f t="shared" si="0"/>
        <v>0</v>
      </c>
      <c r="G19" s="143"/>
      <c r="H19" s="143"/>
      <c r="I19" s="143"/>
      <c r="J19" s="142">
        <f t="shared" si="1"/>
        <v>0</v>
      </c>
      <c r="K19" s="143"/>
      <c r="L19" s="143"/>
      <c r="M19" s="143"/>
      <c r="N19" s="241">
        <f t="shared" si="2"/>
        <v>0</v>
      </c>
    </row>
    <row r="20" spans="1:14" s="93" customFormat="1" ht="13.5">
      <c r="A20" s="240">
        <v>2270</v>
      </c>
      <c r="B20" s="137" t="s">
        <v>44</v>
      </c>
      <c r="C20" s="143">
        <f>SUM(C22+C23+C24+C25)</f>
        <v>0</v>
      </c>
      <c r="D20" s="143">
        <f>SUM(D22+D23+D24+D25)</f>
        <v>87614</v>
      </c>
      <c r="E20" s="143">
        <f>SUM(E21:E26)</f>
        <v>0</v>
      </c>
      <c r="F20" s="142">
        <f>SUM(F22+F23+F24)</f>
        <v>87614</v>
      </c>
      <c r="G20" s="143">
        <f>SUM(G22+G23+G24+G25)</f>
        <v>0</v>
      </c>
      <c r="H20" s="143">
        <f>SUM(H22+H23+H24+H25)</f>
        <v>102000</v>
      </c>
      <c r="I20" s="143">
        <f>SUM(I21:I26)</f>
        <v>0</v>
      </c>
      <c r="J20" s="142">
        <f>SUM(J22+J23+J24+J25)</f>
        <v>102000</v>
      </c>
      <c r="K20" s="143">
        <f>SUM(K22+K23+K24+K25)</f>
        <v>0</v>
      </c>
      <c r="L20" s="143">
        <f>SUM(L22+L23+L24+L25)</f>
        <v>154000</v>
      </c>
      <c r="M20" s="143">
        <f>SUM(M21:M26)</f>
        <v>0</v>
      </c>
      <c r="N20" s="241">
        <f>SUM(N21:N26)</f>
        <v>154000</v>
      </c>
    </row>
    <row r="21" spans="1:14" s="93" customFormat="1" ht="13.5">
      <c r="A21" s="240">
        <v>2271</v>
      </c>
      <c r="B21" s="137" t="s">
        <v>45</v>
      </c>
      <c r="C21" s="143"/>
      <c r="D21" s="143"/>
      <c r="E21" s="143"/>
      <c r="F21" s="142">
        <f t="shared" si="0"/>
        <v>0</v>
      </c>
      <c r="G21" s="143"/>
      <c r="H21" s="143"/>
      <c r="I21" s="143"/>
      <c r="J21" s="142">
        <f aca="true" t="shared" si="3" ref="J21:J41">SUM(G21+H21)</f>
        <v>0</v>
      </c>
      <c r="K21" s="143"/>
      <c r="L21" s="143"/>
      <c r="M21" s="143"/>
      <c r="N21" s="241">
        <f aca="true" t="shared" si="4" ref="N21:N26">K21+L21</f>
        <v>0</v>
      </c>
    </row>
    <row r="22" spans="1:14" s="93" customFormat="1" ht="13.5">
      <c r="A22" s="240">
        <v>2272</v>
      </c>
      <c r="B22" s="137" t="s">
        <v>46</v>
      </c>
      <c r="C22" s="143">
        <v>0</v>
      </c>
      <c r="D22" s="143">
        <v>36146</v>
      </c>
      <c r="E22" s="143"/>
      <c r="F22" s="142">
        <f t="shared" si="0"/>
        <v>36146</v>
      </c>
      <c r="G22" s="143">
        <v>0</v>
      </c>
      <c r="H22" s="143">
        <v>49990</v>
      </c>
      <c r="I22" s="143"/>
      <c r="J22" s="142">
        <f t="shared" si="3"/>
        <v>49990</v>
      </c>
      <c r="K22" s="143"/>
      <c r="L22" s="143">
        <v>55000</v>
      </c>
      <c r="M22" s="143"/>
      <c r="N22" s="241">
        <f t="shared" si="4"/>
        <v>55000</v>
      </c>
    </row>
    <row r="23" spans="1:14" s="133" customFormat="1" ht="13.5">
      <c r="A23" s="240">
        <v>2273</v>
      </c>
      <c r="B23" s="137" t="s">
        <v>47</v>
      </c>
      <c r="C23" s="143">
        <v>0</v>
      </c>
      <c r="D23" s="143">
        <v>29005</v>
      </c>
      <c r="E23" s="143"/>
      <c r="F23" s="142">
        <f t="shared" si="0"/>
        <v>29005</v>
      </c>
      <c r="G23" s="143">
        <v>0</v>
      </c>
      <c r="H23" s="143">
        <v>30000</v>
      </c>
      <c r="I23" s="143"/>
      <c r="J23" s="142">
        <f t="shared" si="3"/>
        <v>30000</v>
      </c>
      <c r="K23" s="143"/>
      <c r="L23" s="143">
        <v>90000</v>
      </c>
      <c r="M23" s="143"/>
      <c r="N23" s="241">
        <f t="shared" si="4"/>
        <v>90000</v>
      </c>
    </row>
    <row r="24" spans="1:14" s="93" customFormat="1" ht="13.5">
      <c r="A24" s="240">
        <v>2274</v>
      </c>
      <c r="B24" s="137" t="s">
        <v>48</v>
      </c>
      <c r="C24" s="143"/>
      <c r="D24" s="143">
        <v>22463</v>
      </c>
      <c r="E24" s="143"/>
      <c r="F24" s="142">
        <f t="shared" si="0"/>
        <v>22463</v>
      </c>
      <c r="G24" s="143"/>
      <c r="H24" s="143">
        <v>15010</v>
      </c>
      <c r="I24" s="143"/>
      <c r="J24" s="142">
        <f t="shared" si="3"/>
        <v>15010</v>
      </c>
      <c r="K24" s="143"/>
      <c r="L24" s="143">
        <v>0</v>
      </c>
      <c r="M24" s="143"/>
      <c r="N24" s="241">
        <f t="shared" si="4"/>
        <v>0</v>
      </c>
    </row>
    <row r="25" spans="1:14" s="134" customFormat="1" ht="13.5">
      <c r="A25" s="240">
        <v>2275</v>
      </c>
      <c r="B25" s="137" t="s">
        <v>49</v>
      </c>
      <c r="C25" s="143"/>
      <c r="D25" s="143"/>
      <c r="E25" s="143"/>
      <c r="F25" s="142">
        <f t="shared" si="0"/>
        <v>0</v>
      </c>
      <c r="G25" s="143"/>
      <c r="H25" s="143">
        <v>7000</v>
      </c>
      <c r="I25" s="143"/>
      <c r="J25" s="142">
        <f t="shared" si="3"/>
        <v>7000</v>
      </c>
      <c r="K25" s="143"/>
      <c r="L25" s="143">
        <v>9000</v>
      </c>
      <c r="M25" s="143"/>
      <c r="N25" s="241">
        <f t="shared" si="4"/>
        <v>9000</v>
      </c>
    </row>
    <row r="26" spans="1:14" s="134" customFormat="1" ht="13.5">
      <c r="A26" s="240">
        <v>2276</v>
      </c>
      <c r="B26" s="137" t="s">
        <v>115</v>
      </c>
      <c r="C26" s="143"/>
      <c r="D26" s="143"/>
      <c r="E26" s="143"/>
      <c r="F26" s="142">
        <f t="shared" si="0"/>
        <v>0</v>
      </c>
      <c r="G26" s="143"/>
      <c r="H26" s="143"/>
      <c r="I26" s="143"/>
      <c r="J26" s="142">
        <f t="shared" si="3"/>
        <v>0</v>
      </c>
      <c r="K26" s="143"/>
      <c r="L26" s="143"/>
      <c r="M26" s="143"/>
      <c r="N26" s="241">
        <f t="shared" si="4"/>
        <v>0</v>
      </c>
    </row>
    <row r="27" spans="1:14" s="134" customFormat="1" ht="26.25">
      <c r="A27" s="240">
        <v>2280</v>
      </c>
      <c r="B27" s="137" t="s">
        <v>50</v>
      </c>
      <c r="C27" s="143">
        <f>SUM(C28:C29)</f>
        <v>0</v>
      </c>
      <c r="D27" s="143">
        <v>0</v>
      </c>
      <c r="E27" s="143">
        <f>SUM(E28:E29)</f>
        <v>0</v>
      </c>
      <c r="F27" s="142">
        <f t="shared" si="0"/>
        <v>0</v>
      </c>
      <c r="G27" s="143">
        <f>SUM(G28:G29)</f>
        <v>0</v>
      </c>
      <c r="H27" s="143">
        <f>SUM(H29)</f>
        <v>5000</v>
      </c>
      <c r="I27" s="143">
        <f>SUM(I28:I29)</f>
        <v>0</v>
      </c>
      <c r="J27" s="142">
        <f t="shared" si="3"/>
        <v>5000</v>
      </c>
      <c r="K27" s="143">
        <f>SUM(K28:K29)</f>
        <v>0</v>
      </c>
      <c r="L27" s="143">
        <f>SUM(L29)</f>
        <v>10000</v>
      </c>
      <c r="M27" s="143">
        <f>SUM(M28:M29)</f>
        <v>0</v>
      </c>
      <c r="N27" s="241">
        <f>SUM(N28:N29)</f>
        <v>10000</v>
      </c>
    </row>
    <row r="28" spans="1:14" s="134" customFormat="1" ht="26.25">
      <c r="A28" s="240">
        <v>2281</v>
      </c>
      <c r="B28" s="137" t="s">
        <v>51</v>
      </c>
      <c r="C28" s="143"/>
      <c r="D28" s="143"/>
      <c r="E28" s="143"/>
      <c r="F28" s="142">
        <f t="shared" si="0"/>
        <v>0</v>
      </c>
      <c r="G28" s="143"/>
      <c r="H28" s="143"/>
      <c r="I28" s="143"/>
      <c r="J28" s="142">
        <f t="shared" si="3"/>
        <v>0</v>
      </c>
      <c r="K28" s="143"/>
      <c r="L28" s="143"/>
      <c r="M28" s="143"/>
      <c r="N28" s="241">
        <f>K28+L28</f>
        <v>0</v>
      </c>
    </row>
    <row r="29" spans="1:14" s="93" customFormat="1" ht="39">
      <c r="A29" s="240">
        <v>2282</v>
      </c>
      <c r="B29" s="137" t="s">
        <v>52</v>
      </c>
      <c r="C29" s="143"/>
      <c r="D29" s="143"/>
      <c r="E29" s="143"/>
      <c r="F29" s="142">
        <f t="shared" si="0"/>
        <v>0</v>
      </c>
      <c r="G29" s="143">
        <v>0</v>
      </c>
      <c r="H29" s="143">
        <v>5000</v>
      </c>
      <c r="I29" s="143"/>
      <c r="J29" s="142">
        <f t="shared" si="3"/>
        <v>5000</v>
      </c>
      <c r="K29" s="143"/>
      <c r="L29" s="143">
        <v>10000</v>
      </c>
      <c r="M29" s="143"/>
      <c r="N29" s="241">
        <f>K29+L29</f>
        <v>10000</v>
      </c>
    </row>
    <row r="30" spans="1:14" s="93" customFormat="1" ht="13.5">
      <c r="A30" s="238">
        <v>2400</v>
      </c>
      <c r="B30" s="136" t="s">
        <v>53</v>
      </c>
      <c r="C30" s="142">
        <f>SUM(C31:C32)</f>
        <v>0</v>
      </c>
      <c r="D30" s="142">
        <f>SUM(D31:D32)</f>
        <v>0</v>
      </c>
      <c r="E30" s="142">
        <f>SUM(E31:E32)</f>
        <v>0</v>
      </c>
      <c r="F30" s="142">
        <f t="shared" si="0"/>
        <v>0</v>
      </c>
      <c r="G30" s="142">
        <f>SUM(G31:G32)</f>
        <v>0</v>
      </c>
      <c r="H30" s="142">
        <f>SUM(H31:H32)</f>
        <v>0</v>
      </c>
      <c r="I30" s="142">
        <f>SUM(I31:I32)</f>
        <v>0</v>
      </c>
      <c r="J30" s="142">
        <f t="shared" si="3"/>
        <v>0</v>
      </c>
      <c r="K30" s="142">
        <f>SUM(K31:K32)</f>
        <v>0</v>
      </c>
      <c r="L30" s="142">
        <f>SUM(L31:L32)</f>
        <v>0</v>
      </c>
      <c r="M30" s="142">
        <f>SUM(M31:M32)</f>
        <v>0</v>
      </c>
      <c r="N30" s="239">
        <f>SUM(N31:N32)</f>
        <v>0</v>
      </c>
    </row>
    <row r="31" spans="1:14" s="93" customFormat="1" ht="13.5">
      <c r="A31" s="240">
        <v>2410</v>
      </c>
      <c r="B31" s="137" t="s">
        <v>54</v>
      </c>
      <c r="C31" s="143"/>
      <c r="D31" s="143"/>
      <c r="E31" s="143"/>
      <c r="F31" s="142">
        <f t="shared" si="0"/>
        <v>0</v>
      </c>
      <c r="G31" s="143"/>
      <c r="H31" s="143"/>
      <c r="I31" s="143"/>
      <c r="J31" s="142">
        <f t="shared" si="3"/>
        <v>0</v>
      </c>
      <c r="K31" s="143"/>
      <c r="L31" s="143"/>
      <c r="M31" s="143"/>
      <c r="N31" s="241">
        <f aca="true" t="shared" si="5" ref="N31:N36">K31+L31</f>
        <v>0</v>
      </c>
    </row>
    <row r="32" spans="1:14" s="93" customFormat="1" ht="13.5">
      <c r="A32" s="240">
        <v>2420</v>
      </c>
      <c r="B32" s="137" t="s">
        <v>55</v>
      </c>
      <c r="C32" s="143"/>
      <c r="D32" s="143"/>
      <c r="E32" s="143"/>
      <c r="F32" s="142">
        <f t="shared" si="0"/>
        <v>0</v>
      </c>
      <c r="G32" s="143"/>
      <c r="H32" s="143"/>
      <c r="I32" s="143"/>
      <c r="J32" s="142">
        <f t="shared" si="3"/>
        <v>0</v>
      </c>
      <c r="K32" s="143"/>
      <c r="L32" s="143"/>
      <c r="M32" s="143"/>
      <c r="N32" s="241">
        <f t="shared" si="5"/>
        <v>0</v>
      </c>
    </row>
    <row r="33" spans="1:14" s="93" customFormat="1" ht="13.5">
      <c r="A33" s="238">
        <v>2600</v>
      </c>
      <c r="B33" s="136" t="s">
        <v>56</v>
      </c>
      <c r="C33" s="142">
        <f>SUM(C34:C36)</f>
        <v>0</v>
      </c>
      <c r="D33" s="142">
        <f>SUM(D34:D36)</f>
        <v>0</v>
      </c>
      <c r="E33" s="142">
        <f>SUM(E34:E36)</f>
        <v>0</v>
      </c>
      <c r="F33" s="142">
        <f t="shared" si="0"/>
        <v>0</v>
      </c>
      <c r="G33" s="142">
        <f>SUM(G34:G36)</f>
        <v>0</v>
      </c>
      <c r="H33" s="142">
        <f>SUM(H34:H36)</f>
        <v>0</v>
      </c>
      <c r="I33" s="142">
        <f>SUM(I34:I36)</f>
        <v>0</v>
      </c>
      <c r="J33" s="142">
        <f t="shared" si="3"/>
        <v>0</v>
      </c>
      <c r="K33" s="142">
        <f>SUM(K34:K36)</f>
        <v>0</v>
      </c>
      <c r="L33" s="142">
        <f>SUM(L34:L36)</f>
        <v>0</v>
      </c>
      <c r="M33" s="142">
        <f>SUM(M34:M36)</f>
        <v>0</v>
      </c>
      <c r="N33" s="239">
        <f t="shared" si="5"/>
        <v>0</v>
      </c>
    </row>
    <row r="34" spans="1:14" s="93" customFormat="1" ht="26.25">
      <c r="A34" s="240">
        <v>2610</v>
      </c>
      <c r="B34" s="137" t="s">
        <v>57</v>
      </c>
      <c r="C34" s="143"/>
      <c r="D34" s="143"/>
      <c r="E34" s="143"/>
      <c r="F34" s="142">
        <f t="shared" si="0"/>
        <v>0</v>
      </c>
      <c r="G34" s="143"/>
      <c r="H34" s="143"/>
      <c r="I34" s="143"/>
      <c r="J34" s="142">
        <f t="shared" si="3"/>
        <v>0</v>
      </c>
      <c r="K34" s="143"/>
      <c r="L34" s="143"/>
      <c r="M34" s="143"/>
      <c r="N34" s="241">
        <f t="shared" si="5"/>
        <v>0</v>
      </c>
    </row>
    <row r="35" spans="1:14" s="93" customFormat="1" ht="26.25">
      <c r="A35" s="242">
        <v>2620</v>
      </c>
      <c r="B35" s="138" t="s">
        <v>58</v>
      </c>
      <c r="C35" s="144"/>
      <c r="D35" s="144"/>
      <c r="E35" s="144"/>
      <c r="F35" s="142">
        <f t="shared" si="0"/>
        <v>0</v>
      </c>
      <c r="G35" s="144"/>
      <c r="H35" s="144"/>
      <c r="I35" s="144"/>
      <c r="J35" s="142">
        <f t="shared" si="3"/>
        <v>0</v>
      </c>
      <c r="K35" s="144"/>
      <c r="L35" s="144"/>
      <c r="M35" s="144"/>
      <c r="N35" s="243">
        <f t="shared" si="5"/>
        <v>0</v>
      </c>
    </row>
    <row r="36" spans="1:14" s="93" customFormat="1" ht="26.25">
      <c r="A36" s="244">
        <v>2630</v>
      </c>
      <c r="B36" s="139" t="s">
        <v>59</v>
      </c>
      <c r="C36" s="143"/>
      <c r="D36" s="143"/>
      <c r="E36" s="143"/>
      <c r="F36" s="142">
        <f t="shared" si="0"/>
        <v>0</v>
      </c>
      <c r="G36" s="143"/>
      <c r="H36" s="143"/>
      <c r="I36" s="143"/>
      <c r="J36" s="142">
        <f t="shared" si="3"/>
        <v>0</v>
      </c>
      <c r="K36" s="143"/>
      <c r="L36" s="143"/>
      <c r="M36" s="143"/>
      <c r="N36" s="241">
        <f t="shared" si="5"/>
        <v>0</v>
      </c>
    </row>
    <row r="37" spans="1:14" s="93" customFormat="1" ht="13.5">
      <c r="A37" s="245">
        <v>2700</v>
      </c>
      <c r="B37" s="140" t="s">
        <v>60</v>
      </c>
      <c r="C37" s="142">
        <f>SUM(C38:C40)</f>
        <v>0</v>
      </c>
      <c r="D37" s="142">
        <f>SUM(D38:D40)</f>
        <v>0</v>
      </c>
      <c r="E37" s="142">
        <f>SUM(E38:E40)</f>
        <v>0</v>
      </c>
      <c r="F37" s="142">
        <f t="shared" si="0"/>
        <v>0</v>
      </c>
      <c r="G37" s="142">
        <f>SUM(G38:G40)</f>
        <v>0</v>
      </c>
      <c r="H37" s="142">
        <f>SUM(H38:H40)</f>
        <v>0</v>
      </c>
      <c r="I37" s="142">
        <f>SUM(I38:I40)</f>
        <v>0</v>
      </c>
      <c r="J37" s="142">
        <f t="shared" si="3"/>
        <v>0</v>
      </c>
      <c r="K37" s="142">
        <f>SUM(K38:K40)</f>
        <v>0</v>
      </c>
      <c r="L37" s="142">
        <f>SUM(L38:L40)</f>
        <v>0</v>
      </c>
      <c r="M37" s="142">
        <f>SUM(M38:M40)</f>
        <v>0</v>
      </c>
      <c r="N37" s="239">
        <f>SUM(N38:N40)</f>
        <v>0</v>
      </c>
    </row>
    <row r="38" spans="1:14" s="93" customFormat="1" ht="13.5">
      <c r="A38" s="244">
        <v>2710</v>
      </c>
      <c r="B38" s="139" t="s">
        <v>61</v>
      </c>
      <c r="C38" s="143"/>
      <c r="D38" s="143"/>
      <c r="E38" s="143"/>
      <c r="F38" s="142">
        <f t="shared" si="0"/>
        <v>0</v>
      </c>
      <c r="G38" s="143"/>
      <c r="H38" s="143"/>
      <c r="I38" s="143"/>
      <c r="J38" s="142">
        <f t="shared" si="3"/>
        <v>0</v>
      </c>
      <c r="K38" s="143"/>
      <c r="L38" s="143"/>
      <c r="M38" s="143"/>
      <c r="N38" s="241">
        <f>K38+L38</f>
        <v>0</v>
      </c>
    </row>
    <row r="39" spans="1:14" s="93" customFormat="1" ht="13.5">
      <c r="A39" s="246">
        <v>2720</v>
      </c>
      <c r="B39" s="141" t="s">
        <v>62</v>
      </c>
      <c r="C39" s="145"/>
      <c r="D39" s="145"/>
      <c r="E39" s="145"/>
      <c r="F39" s="142">
        <f t="shared" si="0"/>
        <v>0</v>
      </c>
      <c r="G39" s="145"/>
      <c r="H39" s="145"/>
      <c r="I39" s="145"/>
      <c r="J39" s="142">
        <f t="shared" si="3"/>
        <v>0</v>
      </c>
      <c r="K39" s="145"/>
      <c r="L39" s="145"/>
      <c r="M39" s="145"/>
      <c r="N39" s="247">
        <f>K39+L39</f>
        <v>0</v>
      </c>
    </row>
    <row r="40" spans="1:14" s="93" customFormat="1" ht="13.5">
      <c r="A40" s="240">
        <v>2730</v>
      </c>
      <c r="B40" s="137" t="s">
        <v>63</v>
      </c>
      <c r="C40" s="143"/>
      <c r="D40" s="143"/>
      <c r="E40" s="143"/>
      <c r="F40" s="142">
        <f t="shared" si="0"/>
        <v>0</v>
      </c>
      <c r="G40" s="143"/>
      <c r="H40" s="143"/>
      <c r="I40" s="143"/>
      <c r="J40" s="142">
        <f t="shared" si="3"/>
        <v>0</v>
      </c>
      <c r="K40" s="143"/>
      <c r="L40" s="143"/>
      <c r="M40" s="143"/>
      <c r="N40" s="241">
        <f>K40+L40</f>
        <v>0</v>
      </c>
    </row>
    <row r="41" spans="1:14" s="93" customFormat="1" ht="14.25" thickBot="1">
      <c r="A41" s="248">
        <v>2800</v>
      </c>
      <c r="B41" s="249" t="s">
        <v>64</v>
      </c>
      <c r="C41" s="250"/>
      <c r="D41" s="250">
        <v>717</v>
      </c>
      <c r="E41" s="250"/>
      <c r="F41" s="250">
        <f t="shared" si="0"/>
        <v>717</v>
      </c>
      <c r="G41" s="250"/>
      <c r="H41" s="250">
        <v>20000</v>
      </c>
      <c r="I41" s="250"/>
      <c r="J41" s="250">
        <f t="shared" si="3"/>
        <v>20000</v>
      </c>
      <c r="K41" s="250"/>
      <c r="L41" s="250">
        <v>30000</v>
      </c>
      <c r="M41" s="250"/>
      <c r="N41" s="251">
        <f>K41+L41</f>
        <v>30000</v>
      </c>
    </row>
    <row r="42" spans="1:14" ht="15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5">
      <c r="A43" s="98"/>
      <c r="B43" s="99"/>
      <c r="C43" s="100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="38" customFormat="1" ht="13.5" thickBot="1">
      <c r="N44" s="39" t="s">
        <v>119</v>
      </c>
    </row>
    <row r="45" spans="1:14" s="93" customFormat="1" ht="15" customHeight="1">
      <c r="A45" s="307" t="s">
        <v>167</v>
      </c>
      <c r="B45" s="312" t="s">
        <v>104</v>
      </c>
      <c r="C45" s="309" t="s">
        <v>201</v>
      </c>
      <c r="D45" s="310"/>
      <c r="E45" s="310"/>
      <c r="F45" s="313"/>
      <c r="G45" s="309" t="s">
        <v>202</v>
      </c>
      <c r="H45" s="310"/>
      <c r="I45" s="310"/>
      <c r="J45" s="313"/>
      <c r="K45" s="309" t="s">
        <v>203</v>
      </c>
      <c r="L45" s="310"/>
      <c r="M45" s="310"/>
      <c r="N45" s="311"/>
    </row>
    <row r="46" spans="1:14" s="93" customFormat="1" ht="60" customHeight="1">
      <c r="A46" s="308"/>
      <c r="B46" s="306"/>
      <c r="C46" s="200" t="s">
        <v>29</v>
      </c>
      <c r="D46" s="146" t="s">
        <v>30</v>
      </c>
      <c r="E46" s="179" t="s">
        <v>124</v>
      </c>
      <c r="F46" s="179" t="s">
        <v>127</v>
      </c>
      <c r="G46" s="200" t="s">
        <v>29</v>
      </c>
      <c r="H46" s="146" t="s">
        <v>30</v>
      </c>
      <c r="I46" s="179" t="s">
        <v>124</v>
      </c>
      <c r="J46" s="179" t="s">
        <v>128</v>
      </c>
      <c r="K46" s="200" t="s">
        <v>29</v>
      </c>
      <c r="L46" s="146" t="s">
        <v>30</v>
      </c>
      <c r="M46" s="179" t="s">
        <v>124</v>
      </c>
      <c r="N46" s="225" t="s">
        <v>22</v>
      </c>
    </row>
    <row r="47" spans="1:14" s="93" customFormat="1" ht="13.5">
      <c r="A47" s="237">
        <v>1</v>
      </c>
      <c r="B47" s="74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27">
        <v>14</v>
      </c>
    </row>
    <row r="48" spans="1:14" s="93" customFormat="1" ht="13.5">
      <c r="A48" s="238">
        <v>3000</v>
      </c>
      <c r="B48" s="136" t="s">
        <v>65</v>
      </c>
      <c r="C48" s="142">
        <f>C49+C63</f>
        <v>0</v>
      </c>
      <c r="D48" s="142">
        <f>D49+D63</f>
        <v>0</v>
      </c>
      <c r="E48" s="142">
        <f>E49+E63</f>
        <v>0</v>
      </c>
      <c r="F48" s="142">
        <f>F49+F63</f>
        <v>0</v>
      </c>
      <c r="G48" s="142">
        <f aca="true" t="shared" si="6" ref="G48:N48">G49+G63</f>
        <v>0</v>
      </c>
      <c r="H48" s="142">
        <f t="shared" si="6"/>
        <v>240000</v>
      </c>
      <c r="I48" s="142">
        <f t="shared" si="6"/>
        <v>190000</v>
      </c>
      <c r="J48" s="142">
        <f t="shared" si="6"/>
        <v>240000</v>
      </c>
      <c r="K48" s="142">
        <f t="shared" si="6"/>
        <v>0</v>
      </c>
      <c r="L48" s="142">
        <f t="shared" si="6"/>
        <v>80000</v>
      </c>
      <c r="M48" s="142">
        <f t="shared" si="6"/>
        <v>0</v>
      </c>
      <c r="N48" s="239">
        <f t="shared" si="6"/>
        <v>80000</v>
      </c>
    </row>
    <row r="49" spans="1:14" s="93" customFormat="1" ht="13.5">
      <c r="A49" s="238">
        <v>3100</v>
      </c>
      <c r="B49" s="136" t="s">
        <v>66</v>
      </c>
      <c r="C49" s="142">
        <f>C50+C51+C54+C57+C61+C62</f>
        <v>0</v>
      </c>
      <c r="D49" s="142">
        <f>D50+D51+D54+D57+D61+D62</f>
        <v>0</v>
      </c>
      <c r="E49" s="142">
        <f>E50+E51+E54+E57+E61+E62</f>
        <v>0</v>
      </c>
      <c r="F49" s="142">
        <f>F50+F51+F54+F57+F61+F62</f>
        <v>0</v>
      </c>
      <c r="G49" s="142">
        <f aca="true" t="shared" si="7" ref="G49:N49">G50+G51+G54+G57+G61+G62</f>
        <v>0</v>
      </c>
      <c r="H49" s="142">
        <f t="shared" si="7"/>
        <v>240000</v>
      </c>
      <c r="I49" s="142">
        <f t="shared" si="7"/>
        <v>190000</v>
      </c>
      <c r="J49" s="142">
        <f t="shared" si="7"/>
        <v>240000</v>
      </c>
      <c r="K49" s="142">
        <f t="shared" si="7"/>
        <v>0</v>
      </c>
      <c r="L49" s="142">
        <f t="shared" si="7"/>
        <v>80000</v>
      </c>
      <c r="M49" s="142">
        <f t="shared" si="7"/>
        <v>0</v>
      </c>
      <c r="N49" s="239">
        <f t="shared" si="7"/>
        <v>80000</v>
      </c>
    </row>
    <row r="50" spans="1:14" s="93" customFormat="1" ht="26.25">
      <c r="A50" s="240">
        <v>3110</v>
      </c>
      <c r="B50" s="137" t="s">
        <v>67</v>
      </c>
      <c r="C50" s="143"/>
      <c r="D50" s="143">
        <v>0</v>
      </c>
      <c r="E50" s="143"/>
      <c r="F50" s="143">
        <f aca="true" t="shared" si="8" ref="F50:F67">C50+D50</f>
        <v>0</v>
      </c>
      <c r="G50" s="143"/>
      <c r="H50" s="143">
        <v>50000</v>
      </c>
      <c r="I50" s="143"/>
      <c r="J50" s="143">
        <f>G50+H50</f>
        <v>50000</v>
      </c>
      <c r="K50" s="143"/>
      <c r="L50" s="143">
        <v>80000</v>
      </c>
      <c r="M50" s="143"/>
      <c r="N50" s="241">
        <f>K50+L50</f>
        <v>80000</v>
      </c>
    </row>
    <row r="51" spans="1:14" s="93" customFormat="1" ht="13.5">
      <c r="A51" s="240">
        <v>3120</v>
      </c>
      <c r="B51" s="137" t="s">
        <v>68</v>
      </c>
      <c r="C51" s="143">
        <f>SUM(C52:C53)</f>
        <v>0</v>
      </c>
      <c r="D51" s="143">
        <f>SUM(D52:D53)</f>
        <v>0</v>
      </c>
      <c r="E51" s="143">
        <f>SUM(E52:E53)</f>
        <v>0</v>
      </c>
      <c r="F51" s="143">
        <f>SUM(F52:F53)</f>
        <v>0</v>
      </c>
      <c r="G51" s="143">
        <f aca="true" t="shared" si="9" ref="G51:N51">SUM(G52:G53)</f>
        <v>0</v>
      </c>
      <c r="H51" s="143">
        <f t="shared" si="9"/>
        <v>0</v>
      </c>
      <c r="I51" s="143">
        <f t="shared" si="9"/>
        <v>0</v>
      </c>
      <c r="J51" s="143">
        <f t="shared" si="9"/>
        <v>0</v>
      </c>
      <c r="K51" s="143">
        <f t="shared" si="9"/>
        <v>0</v>
      </c>
      <c r="L51" s="143">
        <f t="shared" si="9"/>
        <v>0</v>
      </c>
      <c r="M51" s="143">
        <f t="shared" si="9"/>
        <v>0</v>
      </c>
      <c r="N51" s="241">
        <f t="shared" si="9"/>
        <v>0</v>
      </c>
    </row>
    <row r="52" spans="1:14" s="93" customFormat="1" ht="13.5">
      <c r="A52" s="240">
        <v>3121</v>
      </c>
      <c r="B52" s="137" t="s">
        <v>69</v>
      </c>
      <c r="C52" s="143"/>
      <c r="D52" s="143"/>
      <c r="E52" s="143"/>
      <c r="F52" s="143">
        <f t="shared" si="8"/>
        <v>0</v>
      </c>
      <c r="G52" s="143"/>
      <c r="H52" s="143"/>
      <c r="I52" s="143"/>
      <c r="J52" s="143">
        <f>G52+H52</f>
        <v>0</v>
      </c>
      <c r="K52" s="143"/>
      <c r="L52" s="143"/>
      <c r="M52" s="143"/>
      <c r="N52" s="241">
        <f>K52+L52</f>
        <v>0</v>
      </c>
    </row>
    <row r="53" spans="1:14" s="93" customFormat="1" ht="13.5">
      <c r="A53" s="240">
        <v>3122</v>
      </c>
      <c r="B53" s="137" t="s">
        <v>70</v>
      </c>
      <c r="C53" s="143"/>
      <c r="D53" s="143"/>
      <c r="E53" s="143"/>
      <c r="F53" s="143">
        <f t="shared" si="8"/>
        <v>0</v>
      </c>
      <c r="G53" s="143"/>
      <c r="H53" s="143"/>
      <c r="I53" s="143"/>
      <c r="J53" s="143">
        <f>G53+H53</f>
        <v>0</v>
      </c>
      <c r="K53" s="143"/>
      <c r="L53" s="143"/>
      <c r="M53" s="143"/>
      <c r="N53" s="241">
        <f>K53+L53</f>
        <v>0</v>
      </c>
    </row>
    <row r="54" spans="1:14" s="93" customFormat="1" ht="13.5">
      <c r="A54" s="240">
        <v>3130</v>
      </c>
      <c r="B54" s="137" t="s">
        <v>71</v>
      </c>
      <c r="C54" s="143">
        <f>SUM(C55:C56)</f>
        <v>0</v>
      </c>
      <c r="D54" s="143">
        <f>SUM(D55:D56)</f>
        <v>0</v>
      </c>
      <c r="E54" s="143">
        <f>SUM(E55:E56)</f>
        <v>0</v>
      </c>
      <c r="F54" s="143">
        <f>SUM(F55:F56)</f>
        <v>0</v>
      </c>
      <c r="G54" s="143">
        <f aca="true" t="shared" si="10" ref="G54:N54">SUM(G55:G56)</f>
        <v>0</v>
      </c>
      <c r="H54" s="143">
        <f t="shared" si="10"/>
        <v>190000</v>
      </c>
      <c r="I54" s="143">
        <f t="shared" si="10"/>
        <v>190000</v>
      </c>
      <c r="J54" s="143">
        <f t="shared" si="10"/>
        <v>190000</v>
      </c>
      <c r="K54" s="143">
        <f t="shared" si="10"/>
        <v>0</v>
      </c>
      <c r="L54" s="143">
        <f t="shared" si="10"/>
        <v>0</v>
      </c>
      <c r="M54" s="143">
        <f t="shared" si="10"/>
        <v>0</v>
      </c>
      <c r="N54" s="241">
        <f t="shared" si="10"/>
        <v>0</v>
      </c>
    </row>
    <row r="55" spans="1:14" s="93" customFormat="1" ht="13.5">
      <c r="A55" s="240">
        <v>3131</v>
      </c>
      <c r="B55" s="137" t="s">
        <v>72</v>
      </c>
      <c r="C55" s="143"/>
      <c r="D55" s="143"/>
      <c r="E55" s="143"/>
      <c r="F55" s="143">
        <f t="shared" si="8"/>
        <v>0</v>
      </c>
      <c r="G55" s="143"/>
      <c r="H55" s="143"/>
      <c r="I55" s="143"/>
      <c r="J55" s="143">
        <f>G55+H55</f>
        <v>0</v>
      </c>
      <c r="K55" s="143"/>
      <c r="L55" s="143"/>
      <c r="M55" s="143"/>
      <c r="N55" s="241">
        <f>K55+L55</f>
        <v>0</v>
      </c>
    </row>
    <row r="56" spans="1:14" s="93" customFormat="1" ht="13.5">
      <c r="A56" s="240">
        <v>3132</v>
      </c>
      <c r="B56" s="137" t="s">
        <v>73</v>
      </c>
      <c r="C56" s="143"/>
      <c r="D56" s="143"/>
      <c r="E56" s="143"/>
      <c r="F56" s="143">
        <f t="shared" si="8"/>
        <v>0</v>
      </c>
      <c r="G56" s="143"/>
      <c r="H56" s="143">
        <v>190000</v>
      </c>
      <c r="I56" s="143">
        <v>190000</v>
      </c>
      <c r="J56" s="143">
        <f>G56+H56</f>
        <v>190000</v>
      </c>
      <c r="K56" s="143"/>
      <c r="L56" s="143"/>
      <c r="M56" s="143"/>
      <c r="N56" s="241">
        <f>K56+L56</f>
        <v>0</v>
      </c>
    </row>
    <row r="57" spans="1:14" s="93" customFormat="1" ht="13.5">
      <c r="A57" s="240">
        <v>3140</v>
      </c>
      <c r="B57" s="137" t="s">
        <v>74</v>
      </c>
      <c r="C57" s="143">
        <f>SUM(C58:C60)</f>
        <v>0</v>
      </c>
      <c r="D57" s="143">
        <f>SUM(D58:D60)</f>
        <v>0</v>
      </c>
      <c r="E57" s="143">
        <f>SUM(E58:E60)</f>
        <v>0</v>
      </c>
      <c r="F57" s="143">
        <f>SUM(F58:F60)</f>
        <v>0</v>
      </c>
      <c r="G57" s="143">
        <f aca="true" t="shared" si="11" ref="G57:N57">SUM(G58:G60)</f>
        <v>0</v>
      </c>
      <c r="H57" s="143">
        <f t="shared" si="11"/>
        <v>0</v>
      </c>
      <c r="I57" s="143">
        <f t="shared" si="11"/>
        <v>0</v>
      </c>
      <c r="J57" s="143">
        <f t="shared" si="11"/>
        <v>0</v>
      </c>
      <c r="K57" s="143">
        <f t="shared" si="11"/>
        <v>0</v>
      </c>
      <c r="L57" s="143">
        <f t="shared" si="11"/>
        <v>0</v>
      </c>
      <c r="M57" s="143">
        <f t="shared" si="11"/>
        <v>0</v>
      </c>
      <c r="N57" s="241">
        <f t="shared" si="11"/>
        <v>0</v>
      </c>
    </row>
    <row r="58" spans="1:14" s="93" customFormat="1" ht="13.5">
      <c r="A58" s="240">
        <v>3141</v>
      </c>
      <c r="B58" s="137" t="s">
        <v>75</v>
      </c>
      <c r="C58" s="143"/>
      <c r="D58" s="143"/>
      <c r="E58" s="143"/>
      <c r="F58" s="143">
        <f t="shared" si="8"/>
        <v>0</v>
      </c>
      <c r="G58" s="143"/>
      <c r="H58" s="143"/>
      <c r="I58" s="143"/>
      <c r="J58" s="143">
        <f>G58+H58</f>
        <v>0</v>
      </c>
      <c r="K58" s="143"/>
      <c r="L58" s="143"/>
      <c r="M58" s="143"/>
      <c r="N58" s="241">
        <f>K58+L58</f>
        <v>0</v>
      </c>
    </row>
    <row r="59" spans="1:14" s="93" customFormat="1" ht="13.5">
      <c r="A59" s="240">
        <v>3142</v>
      </c>
      <c r="B59" s="137" t="s">
        <v>76</v>
      </c>
      <c r="C59" s="143"/>
      <c r="D59" s="143"/>
      <c r="E59" s="143"/>
      <c r="F59" s="143">
        <f t="shared" si="8"/>
        <v>0</v>
      </c>
      <c r="G59" s="143"/>
      <c r="H59" s="143"/>
      <c r="I59" s="143"/>
      <c r="J59" s="143">
        <f>G59+H59</f>
        <v>0</v>
      </c>
      <c r="K59" s="143"/>
      <c r="L59" s="143"/>
      <c r="M59" s="143"/>
      <c r="N59" s="241">
        <f>K59+L59</f>
        <v>0</v>
      </c>
    </row>
    <row r="60" spans="1:14" s="93" customFormat="1" ht="26.25">
      <c r="A60" s="240">
        <v>3143</v>
      </c>
      <c r="B60" s="137" t="s">
        <v>77</v>
      </c>
      <c r="C60" s="143"/>
      <c r="D60" s="143"/>
      <c r="E60" s="143"/>
      <c r="F60" s="143">
        <f t="shared" si="8"/>
        <v>0</v>
      </c>
      <c r="G60" s="143"/>
      <c r="H60" s="143"/>
      <c r="I60" s="143"/>
      <c r="J60" s="143">
        <f>G60+H60</f>
        <v>0</v>
      </c>
      <c r="K60" s="143"/>
      <c r="L60" s="143"/>
      <c r="M60" s="143"/>
      <c r="N60" s="241">
        <f>K60+L60</f>
        <v>0</v>
      </c>
    </row>
    <row r="61" spans="1:14" s="93" customFormat="1" ht="13.5">
      <c r="A61" s="240">
        <v>3150</v>
      </c>
      <c r="B61" s="137" t="s">
        <v>78</v>
      </c>
      <c r="C61" s="143"/>
      <c r="D61" s="143"/>
      <c r="E61" s="143"/>
      <c r="F61" s="143">
        <f t="shared" si="8"/>
        <v>0</v>
      </c>
      <c r="G61" s="143"/>
      <c r="H61" s="143"/>
      <c r="I61" s="143"/>
      <c r="J61" s="143">
        <f>G61+H61</f>
        <v>0</v>
      </c>
      <c r="K61" s="143"/>
      <c r="L61" s="143"/>
      <c r="M61" s="143"/>
      <c r="N61" s="241">
        <f>K61+L61</f>
        <v>0</v>
      </c>
    </row>
    <row r="62" spans="1:14" s="93" customFormat="1" ht="13.5">
      <c r="A62" s="240">
        <v>3160</v>
      </c>
      <c r="B62" s="137" t="s">
        <v>79</v>
      </c>
      <c r="C62" s="143"/>
      <c r="D62" s="143"/>
      <c r="E62" s="143"/>
      <c r="F62" s="143">
        <f t="shared" si="8"/>
        <v>0</v>
      </c>
      <c r="G62" s="143"/>
      <c r="H62" s="143"/>
      <c r="I62" s="143"/>
      <c r="J62" s="143">
        <f>G62+H62</f>
        <v>0</v>
      </c>
      <c r="K62" s="143"/>
      <c r="L62" s="143"/>
      <c r="M62" s="143"/>
      <c r="N62" s="241">
        <f>K62+L62</f>
        <v>0</v>
      </c>
    </row>
    <row r="63" spans="1:14" s="93" customFormat="1" ht="13.5">
      <c r="A63" s="238">
        <v>3200</v>
      </c>
      <c r="B63" s="136" t="s">
        <v>80</v>
      </c>
      <c r="C63" s="142">
        <f>SUM(C64:C67)</f>
        <v>0</v>
      </c>
      <c r="D63" s="142"/>
      <c r="E63" s="142"/>
      <c r="F63" s="142"/>
      <c r="G63" s="142">
        <f aca="true" t="shared" si="12" ref="G63:N63">SUM(G64:G67)</f>
        <v>0</v>
      </c>
      <c r="H63" s="142">
        <f t="shared" si="12"/>
        <v>0</v>
      </c>
      <c r="I63" s="142">
        <f t="shared" si="12"/>
        <v>0</v>
      </c>
      <c r="J63" s="142">
        <f t="shared" si="12"/>
        <v>0</v>
      </c>
      <c r="K63" s="142">
        <f t="shared" si="12"/>
        <v>0</v>
      </c>
      <c r="L63" s="142">
        <f t="shared" si="12"/>
        <v>0</v>
      </c>
      <c r="M63" s="142">
        <f t="shared" si="12"/>
        <v>0</v>
      </c>
      <c r="N63" s="239">
        <f t="shared" si="12"/>
        <v>0</v>
      </c>
    </row>
    <row r="64" spans="1:14" s="93" customFormat="1" ht="26.25">
      <c r="A64" s="240">
        <v>3210</v>
      </c>
      <c r="B64" s="137" t="s">
        <v>81</v>
      </c>
      <c r="C64" s="143"/>
      <c r="D64" s="143"/>
      <c r="E64" s="143"/>
      <c r="F64" s="143"/>
      <c r="G64" s="143"/>
      <c r="H64" s="143"/>
      <c r="I64" s="143"/>
      <c r="J64" s="143">
        <f>G64+H64</f>
        <v>0</v>
      </c>
      <c r="K64" s="143"/>
      <c r="L64" s="143"/>
      <c r="M64" s="143"/>
      <c r="N64" s="241">
        <f>K64+L64</f>
        <v>0</v>
      </c>
    </row>
    <row r="65" spans="1:14" s="93" customFormat="1" ht="26.25">
      <c r="A65" s="240">
        <v>3220</v>
      </c>
      <c r="B65" s="137" t="s">
        <v>82</v>
      </c>
      <c r="C65" s="143"/>
      <c r="D65" s="143"/>
      <c r="E65" s="143"/>
      <c r="F65" s="143">
        <f t="shared" si="8"/>
        <v>0</v>
      </c>
      <c r="G65" s="143"/>
      <c r="H65" s="143"/>
      <c r="I65" s="143"/>
      <c r="J65" s="143">
        <f>G65+H65</f>
        <v>0</v>
      </c>
      <c r="K65" s="143"/>
      <c r="L65" s="143"/>
      <c r="M65" s="143"/>
      <c r="N65" s="241">
        <f>K65+L65</f>
        <v>0</v>
      </c>
    </row>
    <row r="66" spans="1:14" s="93" customFormat="1" ht="26.25">
      <c r="A66" s="240">
        <v>3230</v>
      </c>
      <c r="B66" s="137" t="s">
        <v>83</v>
      </c>
      <c r="C66" s="143"/>
      <c r="D66" s="143"/>
      <c r="E66" s="143"/>
      <c r="F66" s="143">
        <f t="shared" si="8"/>
        <v>0</v>
      </c>
      <c r="G66" s="143"/>
      <c r="H66" s="143"/>
      <c r="I66" s="143"/>
      <c r="J66" s="143">
        <f>G66+H66</f>
        <v>0</v>
      </c>
      <c r="K66" s="143"/>
      <c r="L66" s="143"/>
      <c r="M66" s="143"/>
      <c r="N66" s="241">
        <f>K66+L66</f>
        <v>0</v>
      </c>
    </row>
    <row r="67" spans="1:14" s="93" customFormat="1" ht="13.5">
      <c r="A67" s="242">
        <v>3240</v>
      </c>
      <c r="B67" s="137" t="s">
        <v>84</v>
      </c>
      <c r="C67" s="143"/>
      <c r="D67" s="143"/>
      <c r="E67" s="143"/>
      <c r="F67" s="143">
        <f t="shared" si="8"/>
        <v>0</v>
      </c>
      <c r="G67" s="143"/>
      <c r="H67" s="143"/>
      <c r="I67" s="143"/>
      <c r="J67" s="143">
        <f>G67+H67</f>
        <v>0</v>
      </c>
      <c r="K67" s="143"/>
      <c r="L67" s="143"/>
      <c r="M67" s="143"/>
      <c r="N67" s="241">
        <f>K67+L67</f>
        <v>0</v>
      </c>
    </row>
    <row r="68" spans="1:14" s="133" customFormat="1" ht="13.5">
      <c r="A68" s="252"/>
      <c r="B68" s="126" t="s">
        <v>121</v>
      </c>
      <c r="C68" s="147">
        <f aca="true" t="shared" si="13" ref="C68:N68">C7+C48</f>
        <v>3300488</v>
      </c>
      <c r="D68" s="147">
        <f>D7+D48</f>
        <v>798309</v>
      </c>
      <c r="E68" s="147">
        <f t="shared" si="13"/>
        <v>0</v>
      </c>
      <c r="F68" s="147">
        <f t="shared" si="13"/>
        <v>4098797</v>
      </c>
      <c r="G68" s="147">
        <f t="shared" si="13"/>
        <v>4719000</v>
      </c>
      <c r="H68" s="147">
        <f t="shared" si="13"/>
        <v>1330260</v>
      </c>
      <c r="I68" s="147">
        <f t="shared" si="13"/>
        <v>190000</v>
      </c>
      <c r="J68" s="147">
        <f t="shared" si="13"/>
        <v>6049260</v>
      </c>
      <c r="K68" s="147">
        <f t="shared" si="13"/>
        <v>4790000</v>
      </c>
      <c r="L68" s="147">
        <f t="shared" si="13"/>
        <v>1320000</v>
      </c>
      <c r="M68" s="147">
        <f t="shared" si="13"/>
        <v>0</v>
      </c>
      <c r="N68" s="253">
        <f t="shared" si="13"/>
        <v>6110000</v>
      </c>
    </row>
    <row r="69" spans="1:14" ht="15">
      <c r="A69" s="254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255"/>
    </row>
    <row r="70" spans="1:14" ht="15">
      <c r="A70" s="256" t="s">
        <v>181</v>
      </c>
      <c r="B70" s="205"/>
      <c r="C70" s="205"/>
      <c r="D70" s="205"/>
      <c r="E70" s="205"/>
      <c r="F70" s="205"/>
      <c r="G70" s="73"/>
      <c r="H70" s="73"/>
      <c r="I70" s="73"/>
      <c r="J70" s="73"/>
      <c r="K70" s="73"/>
      <c r="L70" s="73"/>
      <c r="M70" s="73"/>
      <c r="N70" s="257" t="s">
        <v>119</v>
      </c>
    </row>
    <row r="71" spans="1:14" s="93" customFormat="1" ht="15" customHeight="1">
      <c r="A71" s="303" t="s">
        <v>168</v>
      </c>
      <c r="B71" s="305" t="s">
        <v>104</v>
      </c>
      <c r="C71" s="291" t="s">
        <v>176</v>
      </c>
      <c r="D71" s="292"/>
      <c r="E71" s="292"/>
      <c r="F71" s="293"/>
      <c r="G71" s="291" t="s">
        <v>177</v>
      </c>
      <c r="H71" s="292"/>
      <c r="I71" s="292"/>
      <c r="J71" s="293"/>
      <c r="K71" s="291" t="s">
        <v>178</v>
      </c>
      <c r="L71" s="292"/>
      <c r="M71" s="292"/>
      <c r="N71" s="314"/>
    </row>
    <row r="72" spans="1:14" s="93" customFormat="1" ht="41.25">
      <c r="A72" s="304"/>
      <c r="B72" s="306"/>
      <c r="C72" s="200" t="s">
        <v>29</v>
      </c>
      <c r="D72" s="146" t="s">
        <v>30</v>
      </c>
      <c r="E72" s="179" t="s">
        <v>124</v>
      </c>
      <c r="F72" s="179" t="s">
        <v>127</v>
      </c>
      <c r="G72" s="200" t="s">
        <v>29</v>
      </c>
      <c r="H72" s="146" t="s">
        <v>30</v>
      </c>
      <c r="I72" s="179" t="s">
        <v>124</v>
      </c>
      <c r="J72" s="179" t="s">
        <v>128</v>
      </c>
      <c r="K72" s="200" t="s">
        <v>29</v>
      </c>
      <c r="L72" s="146" t="s">
        <v>30</v>
      </c>
      <c r="M72" s="179" t="s">
        <v>124</v>
      </c>
      <c r="N72" s="225" t="s">
        <v>22</v>
      </c>
    </row>
    <row r="73" spans="1:14" s="93" customFormat="1" ht="13.5">
      <c r="A73" s="258">
        <v>1</v>
      </c>
      <c r="B73" s="72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27">
        <v>14</v>
      </c>
    </row>
    <row r="74" spans="1:14" s="93" customFormat="1" ht="13.5">
      <c r="A74" s="237"/>
      <c r="B74" s="92"/>
      <c r="C74" s="174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259"/>
    </row>
    <row r="75" spans="1:14" s="93" customFormat="1" ht="13.5">
      <c r="A75" s="237"/>
      <c r="B75" s="92"/>
      <c r="C75" s="174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259"/>
    </row>
    <row r="76" spans="1:14" s="93" customFormat="1" ht="14.25" thickBot="1">
      <c r="A76" s="260"/>
      <c r="B76" s="234" t="s">
        <v>121</v>
      </c>
      <c r="C76" s="261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3"/>
    </row>
  </sheetData>
  <sheetProtection/>
  <mergeCells count="15"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1">
      <selection activeCell="F13" sqref="F13"/>
    </sheetView>
  </sheetViews>
  <sheetFormatPr defaultColWidth="9.25390625" defaultRowHeight="12.75"/>
  <cols>
    <col min="1" max="1" width="13.25390625" style="38" customWidth="1"/>
    <col min="2" max="2" width="67.75390625" style="38" customWidth="1"/>
    <col min="3" max="10" width="12.75390625" style="38" customWidth="1"/>
    <col min="11" max="16384" width="9.25390625" style="38" customWidth="1"/>
  </cols>
  <sheetData>
    <row r="1" spans="1:10" s="63" customFormat="1" ht="15">
      <c r="A1" s="71" t="s">
        <v>228</v>
      </c>
      <c r="B1" s="36"/>
      <c r="C1" s="36"/>
      <c r="D1" s="36"/>
      <c r="E1" s="36"/>
      <c r="F1" s="36"/>
      <c r="H1" s="154"/>
      <c r="I1" s="154"/>
      <c r="J1" s="160"/>
    </row>
    <row r="2" spans="1:10" s="40" customFormat="1" ht="15.75" thickBot="1">
      <c r="A2" s="36" t="s">
        <v>206</v>
      </c>
      <c r="B2" s="38"/>
      <c r="C2" s="38"/>
      <c r="D2" s="38"/>
      <c r="E2" s="38"/>
      <c r="F2" s="38"/>
      <c r="G2" s="38"/>
      <c r="H2" s="38"/>
      <c r="I2" s="38"/>
      <c r="J2" s="39" t="s">
        <v>119</v>
      </c>
    </row>
    <row r="3" spans="1:10" s="93" customFormat="1" ht="15" customHeight="1">
      <c r="A3" s="307" t="s">
        <v>167</v>
      </c>
      <c r="B3" s="312" t="s">
        <v>104</v>
      </c>
      <c r="C3" s="316" t="s">
        <v>175</v>
      </c>
      <c r="D3" s="317"/>
      <c r="E3" s="317"/>
      <c r="F3" s="321"/>
      <c r="G3" s="316" t="s">
        <v>204</v>
      </c>
      <c r="H3" s="317"/>
      <c r="I3" s="317"/>
      <c r="J3" s="318"/>
    </row>
    <row r="4" spans="1:10" s="93" customFormat="1" ht="60" customHeight="1">
      <c r="A4" s="308"/>
      <c r="B4" s="315"/>
      <c r="C4" s="200" t="s">
        <v>242</v>
      </c>
      <c r="D4" s="146" t="s">
        <v>30</v>
      </c>
      <c r="E4" s="179" t="s">
        <v>124</v>
      </c>
      <c r="F4" s="179" t="s">
        <v>127</v>
      </c>
      <c r="G4" s="200" t="s">
        <v>29</v>
      </c>
      <c r="H4" s="146" t="s">
        <v>30</v>
      </c>
      <c r="I4" s="179" t="s">
        <v>124</v>
      </c>
      <c r="J4" s="225" t="s">
        <v>128</v>
      </c>
    </row>
    <row r="5" spans="1:10" s="93" customFormat="1" ht="13.5">
      <c r="A5" s="237">
        <v>1</v>
      </c>
      <c r="B5" s="74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27">
        <v>10</v>
      </c>
    </row>
    <row r="6" spans="1:10" s="93" customFormat="1" ht="13.5">
      <c r="A6" s="238">
        <v>2000</v>
      </c>
      <c r="B6" s="136" t="s">
        <v>31</v>
      </c>
      <c r="C6" s="142">
        <f>SUM(C7+C12)</f>
        <v>5090000</v>
      </c>
      <c r="D6" s="142">
        <f>D7+D12+D29+D32+D36+D40</f>
        <v>1100000</v>
      </c>
      <c r="E6" s="142">
        <f>E7+E12+E29+E32+E36+E40</f>
        <v>0</v>
      </c>
      <c r="F6" s="142">
        <f>F7+F12+F29+F32+F36+F40</f>
        <v>6190000</v>
      </c>
      <c r="G6" s="142">
        <f>SUM(G7+G12)</f>
        <v>5430000</v>
      </c>
      <c r="H6" s="142">
        <f>H7+H12+H29+H32+H36+H40</f>
        <v>1100000</v>
      </c>
      <c r="I6" s="142">
        <f>I7+I12+I29+I32+I36+I40</f>
        <v>0</v>
      </c>
      <c r="J6" s="239">
        <f>J7+J12+J29+J32+J36+J40</f>
        <v>6530000</v>
      </c>
    </row>
    <row r="7" spans="1:10" s="93" customFormat="1" ht="13.5">
      <c r="A7" s="238">
        <v>2100</v>
      </c>
      <c r="B7" s="136" t="s">
        <v>32</v>
      </c>
      <c r="C7" s="142">
        <f>SUM(C8+C11)</f>
        <v>3342800</v>
      </c>
      <c r="D7" s="142">
        <f>D8+D11</f>
        <v>0</v>
      </c>
      <c r="E7" s="142">
        <f>E8+E11</f>
        <v>0</v>
      </c>
      <c r="F7" s="142">
        <f>F8+F11</f>
        <v>3342800</v>
      </c>
      <c r="G7" s="142">
        <f>SUM(G8+G11)</f>
        <v>3586800</v>
      </c>
      <c r="H7" s="142">
        <f>H8+H11</f>
        <v>0</v>
      </c>
      <c r="I7" s="142">
        <f>I8+I11</f>
        <v>0</v>
      </c>
      <c r="J7" s="239">
        <f>J8+J11</f>
        <v>3586800</v>
      </c>
    </row>
    <row r="8" spans="1:10" s="93" customFormat="1" ht="13.5">
      <c r="A8" s="240">
        <v>2110</v>
      </c>
      <c r="B8" s="137" t="s">
        <v>33</v>
      </c>
      <c r="C8" s="143">
        <f>SUM(C9)</f>
        <v>2740000</v>
      </c>
      <c r="D8" s="143">
        <f>SUM(D9:D10)</f>
        <v>0</v>
      </c>
      <c r="E8" s="143">
        <f>SUM(E9:E10)</f>
        <v>0</v>
      </c>
      <c r="F8" s="143">
        <f>SUM(F9)</f>
        <v>2740000</v>
      </c>
      <c r="G8" s="143">
        <f>SUM(G9)</f>
        <v>2940000</v>
      </c>
      <c r="H8" s="143">
        <f>SUM(H9:H10)</f>
        <v>0</v>
      </c>
      <c r="I8" s="143">
        <f>SUM(I9:I10)</f>
        <v>0</v>
      </c>
      <c r="J8" s="241">
        <f>SUM(J9)</f>
        <v>2940000</v>
      </c>
    </row>
    <row r="9" spans="1:10" s="93" customFormat="1" ht="13.5">
      <c r="A9" s="240">
        <v>2111</v>
      </c>
      <c r="B9" s="137" t="s">
        <v>34</v>
      </c>
      <c r="C9" s="143">
        <v>2740000</v>
      </c>
      <c r="D9" s="143"/>
      <c r="E9" s="143"/>
      <c r="F9" s="143">
        <f>SUM(C9:E9)</f>
        <v>2740000</v>
      </c>
      <c r="G9" s="143">
        <v>2940000</v>
      </c>
      <c r="H9" s="143"/>
      <c r="I9" s="143"/>
      <c r="J9" s="241">
        <f>SUM(G9:I9)</f>
        <v>2940000</v>
      </c>
    </row>
    <row r="10" spans="1:10" s="93" customFormat="1" ht="13.5">
      <c r="A10" s="240">
        <v>2112</v>
      </c>
      <c r="B10" s="137" t="s">
        <v>35</v>
      </c>
      <c r="C10" s="143"/>
      <c r="D10" s="143"/>
      <c r="E10" s="143"/>
      <c r="F10" s="143">
        <f aca="true" t="shared" si="0" ref="F10:F35">C10+D10</f>
        <v>0</v>
      </c>
      <c r="G10" s="143"/>
      <c r="H10" s="143"/>
      <c r="I10" s="143"/>
      <c r="J10" s="241">
        <f>G10+H10</f>
        <v>0</v>
      </c>
    </row>
    <row r="11" spans="1:10" s="93" customFormat="1" ht="13.5">
      <c r="A11" s="240">
        <v>2120</v>
      </c>
      <c r="B11" s="137" t="s">
        <v>36</v>
      </c>
      <c r="C11" s="143">
        <v>602800</v>
      </c>
      <c r="D11" s="143"/>
      <c r="E11" s="143"/>
      <c r="F11" s="143">
        <f>SUM(C11:E11)</f>
        <v>602800</v>
      </c>
      <c r="G11" s="143">
        <v>646800</v>
      </c>
      <c r="H11" s="143"/>
      <c r="I11" s="143"/>
      <c r="J11" s="241">
        <f>SUM(G11:I11)</f>
        <v>646800</v>
      </c>
    </row>
    <row r="12" spans="1:10" s="93" customFormat="1" ht="13.5">
      <c r="A12" s="238">
        <v>2200</v>
      </c>
      <c r="B12" s="136" t="s">
        <v>37</v>
      </c>
      <c r="C12" s="142">
        <f>SUM(C13+C17)</f>
        <v>1747200</v>
      </c>
      <c r="D12" s="142">
        <f>D13+D14+D15+D16+D17+D18+D19+D26</f>
        <v>1070000</v>
      </c>
      <c r="E12" s="142">
        <f>E13+E14+E15+E16+E17+E18+E19+E26</f>
        <v>0</v>
      </c>
      <c r="F12" s="142">
        <f>F13+F14+F15+F16+F17+F18+F19+F26</f>
        <v>2817200</v>
      </c>
      <c r="G12" s="142">
        <f>SUM(G13+G17)</f>
        <v>1843200</v>
      </c>
      <c r="H12" s="142">
        <f>H13+H14+H15+H16+H17+H18+H19+H26</f>
        <v>1070000</v>
      </c>
      <c r="I12" s="142">
        <f>I13+I14+I15+I16+I17+I18+I19+I26</f>
        <v>0</v>
      </c>
      <c r="J12" s="239">
        <f>J13+J14+J15+J16+J17+J18+J19+J26</f>
        <v>2913200</v>
      </c>
    </row>
    <row r="13" spans="1:10" s="93" customFormat="1" ht="13.5">
      <c r="A13" s="240">
        <v>2210</v>
      </c>
      <c r="B13" s="137" t="s">
        <v>38</v>
      </c>
      <c r="C13" s="143">
        <v>1700000</v>
      </c>
      <c r="D13" s="143">
        <v>550000</v>
      </c>
      <c r="E13" s="143"/>
      <c r="F13" s="143">
        <f>SUM(C13:E13)</f>
        <v>2250000</v>
      </c>
      <c r="G13" s="143">
        <v>1800000</v>
      </c>
      <c r="H13" s="143">
        <v>550000</v>
      </c>
      <c r="I13" s="143"/>
      <c r="J13" s="241">
        <f>SUM(G13:I13)</f>
        <v>2350000</v>
      </c>
    </row>
    <row r="14" spans="1:10" s="93" customFormat="1" ht="13.5">
      <c r="A14" s="240">
        <v>2220</v>
      </c>
      <c r="B14" s="137" t="s">
        <v>39</v>
      </c>
      <c r="C14" s="143"/>
      <c r="D14" s="143"/>
      <c r="E14" s="143"/>
      <c r="F14" s="143">
        <f t="shared" si="0"/>
        <v>0</v>
      </c>
      <c r="G14" s="143"/>
      <c r="H14" s="143"/>
      <c r="I14" s="143"/>
      <c r="J14" s="241">
        <f>G14+H14</f>
        <v>0</v>
      </c>
    </row>
    <row r="15" spans="1:10" s="93" customFormat="1" ht="13.5">
      <c r="A15" s="240">
        <v>2230</v>
      </c>
      <c r="B15" s="137" t="s">
        <v>40</v>
      </c>
      <c r="C15" s="143"/>
      <c r="D15" s="143"/>
      <c r="E15" s="143"/>
      <c r="F15" s="143">
        <f t="shared" si="0"/>
        <v>0</v>
      </c>
      <c r="G15" s="143"/>
      <c r="H15" s="143"/>
      <c r="I15" s="143"/>
      <c r="J15" s="241">
        <f>G15+H15</f>
        <v>0</v>
      </c>
    </row>
    <row r="16" spans="1:10" s="93" customFormat="1" ht="13.5">
      <c r="A16" s="240">
        <v>2240</v>
      </c>
      <c r="B16" s="137" t="s">
        <v>41</v>
      </c>
      <c r="C16" s="143">
        <v>0</v>
      </c>
      <c r="D16" s="143">
        <v>300000</v>
      </c>
      <c r="E16" s="143"/>
      <c r="F16" s="143">
        <f t="shared" si="0"/>
        <v>300000</v>
      </c>
      <c r="G16" s="143">
        <v>0</v>
      </c>
      <c r="H16" s="143">
        <v>290000</v>
      </c>
      <c r="I16" s="143"/>
      <c r="J16" s="241">
        <f>G16+H16</f>
        <v>290000</v>
      </c>
    </row>
    <row r="17" spans="1:10" s="93" customFormat="1" ht="13.5">
      <c r="A17" s="240">
        <v>2250</v>
      </c>
      <c r="B17" s="137" t="s">
        <v>42</v>
      </c>
      <c r="C17" s="143">
        <v>47200</v>
      </c>
      <c r="D17" s="143">
        <v>44000</v>
      </c>
      <c r="E17" s="143"/>
      <c r="F17" s="143">
        <f>C17+D17</f>
        <v>91200</v>
      </c>
      <c r="G17" s="143">
        <v>43200</v>
      </c>
      <c r="H17" s="143">
        <v>44000</v>
      </c>
      <c r="I17" s="143"/>
      <c r="J17" s="241">
        <f>G17+H17</f>
        <v>87200</v>
      </c>
    </row>
    <row r="18" spans="1:10" s="93" customFormat="1" ht="13.5">
      <c r="A18" s="240">
        <v>2260</v>
      </c>
      <c r="B18" s="137" t="s">
        <v>43</v>
      </c>
      <c r="C18" s="143"/>
      <c r="D18" s="143"/>
      <c r="E18" s="143"/>
      <c r="F18" s="143">
        <f t="shared" si="0"/>
        <v>0</v>
      </c>
      <c r="G18" s="143"/>
      <c r="H18" s="143"/>
      <c r="I18" s="143"/>
      <c r="J18" s="241">
        <f>G18+H18</f>
        <v>0</v>
      </c>
    </row>
    <row r="19" spans="1:10" s="93" customFormat="1" ht="13.5">
      <c r="A19" s="240">
        <v>2270</v>
      </c>
      <c r="B19" s="137" t="s">
        <v>44</v>
      </c>
      <c r="C19" s="143">
        <v>0</v>
      </c>
      <c r="D19" s="143">
        <f>SUM(D21+D22+D23+D24)</f>
        <v>166000</v>
      </c>
      <c r="E19" s="143">
        <f>SUM(E20:E25)</f>
        <v>0</v>
      </c>
      <c r="F19" s="143">
        <f>SUM(F20:F25)</f>
        <v>166000</v>
      </c>
      <c r="G19" s="143">
        <v>0</v>
      </c>
      <c r="H19" s="143">
        <f>SUM(H21+H22+H23+H24)</f>
        <v>176000</v>
      </c>
      <c r="I19" s="143">
        <f>SUM(I20:I25)</f>
        <v>0</v>
      </c>
      <c r="J19" s="241">
        <f>SUM(J20:J25)</f>
        <v>176000</v>
      </c>
    </row>
    <row r="20" spans="1:10" s="93" customFormat="1" ht="13.5">
      <c r="A20" s="240">
        <v>2271</v>
      </c>
      <c r="B20" s="137" t="s">
        <v>45</v>
      </c>
      <c r="C20" s="143"/>
      <c r="D20" s="143"/>
      <c r="E20" s="143"/>
      <c r="F20" s="143">
        <f t="shared" si="0"/>
        <v>0</v>
      </c>
      <c r="G20" s="143"/>
      <c r="H20" s="143"/>
      <c r="I20" s="143"/>
      <c r="J20" s="241">
        <f aca="true" t="shared" si="1" ref="J20:J25">G20+H20</f>
        <v>0</v>
      </c>
    </row>
    <row r="21" spans="1:10" s="93" customFormat="1" ht="13.5">
      <c r="A21" s="240">
        <v>2272</v>
      </c>
      <c r="B21" s="137" t="s">
        <v>46</v>
      </c>
      <c r="C21" s="143"/>
      <c r="D21" s="143">
        <v>60000</v>
      </c>
      <c r="E21" s="143"/>
      <c r="F21" s="143">
        <f t="shared" si="0"/>
        <v>60000</v>
      </c>
      <c r="G21" s="143"/>
      <c r="H21" s="143">
        <v>65000</v>
      </c>
      <c r="I21" s="143"/>
      <c r="J21" s="241">
        <f t="shared" si="1"/>
        <v>65000</v>
      </c>
    </row>
    <row r="22" spans="1:10" s="93" customFormat="1" ht="13.5">
      <c r="A22" s="240">
        <v>2273</v>
      </c>
      <c r="B22" s="137" t="s">
        <v>47</v>
      </c>
      <c r="C22" s="143">
        <v>0</v>
      </c>
      <c r="D22" s="143">
        <v>95000</v>
      </c>
      <c r="E22" s="143"/>
      <c r="F22" s="143">
        <f t="shared" si="0"/>
        <v>95000</v>
      </c>
      <c r="G22" s="143">
        <v>0</v>
      </c>
      <c r="H22" s="143">
        <v>99000</v>
      </c>
      <c r="I22" s="143"/>
      <c r="J22" s="241">
        <f t="shared" si="1"/>
        <v>99000</v>
      </c>
    </row>
    <row r="23" spans="1:10" s="93" customFormat="1" ht="13.5">
      <c r="A23" s="240">
        <v>2274</v>
      </c>
      <c r="B23" s="137" t="s">
        <v>48</v>
      </c>
      <c r="C23" s="143"/>
      <c r="D23" s="143">
        <v>0</v>
      </c>
      <c r="E23" s="143"/>
      <c r="F23" s="143">
        <f t="shared" si="0"/>
        <v>0</v>
      </c>
      <c r="G23" s="143"/>
      <c r="H23" s="143">
        <v>0</v>
      </c>
      <c r="I23" s="143"/>
      <c r="J23" s="241">
        <f t="shared" si="1"/>
        <v>0</v>
      </c>
    </row>
    <row r="24" spans="1:10" s="93" customFormat="1" ht="13.5">
      <c r="A24" s="240">
        <v>2275</v>
      </c>
      <c r="B24" s="137" t="s">
        <v>49</v>
      </c>
      <c r="C24" s="143"/>
      <c r="D24" s="143">
        <v>11000</v>
      </c>
      <c r="E24" s="143"/>
      <c r="F24" s="143">
        <f>C24+D24</f>
        <v>11000</v>
      </c>
      <c r="G24" s="143"/>
      <c r="H24" s="143">
        <v>12000</v>
      </c>
      <c r="I24" s="143"/>
      <c r="J24" s="241">
        <f t="shared" si="1"/>
        <v>12000</v>
      </c>
    </row>
    <row r="25" spans="1:10" s="93" customFormat="1" ht="13.5">
      <c r="A25" s="240">
        <v>2276</v>
      </c>
      <c r="B25" s="137" t="s">
        <v>115</v>
      </c>
      <c r="C25" s="143"/>
      <c r="D25" s="143"/>
      <c r="E25" s="143"/>
      <c r="F25" s="143">
        <f t="shared" si="0"/>
        <v>0</v>
      </c>
      <c r="G25" s="143"/>
      <c r="H25" s="143"/>
      <c r="I25" s="143"/>
      <c r="J25" s="241">
        <f t="shared" si="1"/>
        <v>0</v>
      </c>
    </row>
    <row r="26" spans="1:10" s="93" customFormat="1" ht="26.25">
      <c r="A26" s="240">
        <v>2280</v>
      </c>
      <c r="B26" s="137" t="s">
        <v>50</v>
      </c>
      <c r="C26" s="143">
        <f>SUM(C27:C28)</f>
        <v>0</v>
      </c>
      <c r="D26" s="143">
        <f>SUM(D28)</f>
        <v>10000</v>
      </c>
      <c r="E26" s="143">
        <f>SUM(E27:E28)</f>
        <v>0</v>
      </c>
      <c r="F26" s="143">
        <f>SUM(F27:F28)</f>
        <v>10000</v>
      </c>
      <c r="G26" s="143">
        <f>SUM(G27:G28)</f>
        <v>0</v>
      </c>
      <c r="H26" s="143">
        <f>SUM(H28)</f>
        <v>10000</v>
      </c>
      <c r="I26" s="143">
        <f>SUM(I27:I28)</f>
        <v>0</v>
      </c>
      <c r="J26" s="241">
        <f>SUM(J27:J28)</f>
        <v>10000</v>
      </c>
    </row>
    <row r="27" spans="1:10" s="93" customFormat="1" ht="26.25">
      <c r="A27" s="240">
        <v>2281</v>
      </c>
      <c r="B27" s="137" t="s">
        <v>51</v>
      </c>
      <c r="C27" s="143"/>
      <c r="D27" s="143"/>
      <c r="E27" s="143"/>
      <c r="F27" s="143">
        <f t="shared" si="0"/>
        <v>0</v>
      </c>
      <c r="G27" s="143"/>
      <c r="H27" s="143"/>
      <c r="I27" s="143"/>
      <c r="J27" s="241">
        <f>G27+H27</f>
        <v>0</v>
      </c>
    </row>
    <row r="28" spans="1:10" s="93" customFormat="1" ht="26.25">
      <c r="A28" s="240">
        <v>2282</v>
      </c>
      <c r="B28" s="137" t="s">
        <v>52</v>
      </c>
      <c r="C28" s="143"/>
      <c r="D28" s="143">
        <v>10000</v>
      </c>
      <c r="E28" s="143"/>
      <c r="F28" s="143">
        <f t="shared" si="0"/>
        <v>10000</v>
      </c>
      <c r="G28" s="143"/>
      <c r="H28" s="143">
        <v>10000</v>
      </c>
      <c r="I28" s="143"/>
      <c r="J28" s="241">
        <f>G28+H28</f>
        <v>10000</v>
      </c>
    </row>
    <row r="29" spans="1:10" s="93" customFormat="1" ht="13.5">
      <c r="A29" s="238">
        <v>2400</v>
      </c>
      <c r="B29" s="136" t="s">
        <v>53</v>
      </c>
      <c r="C29" s="142">
        <f aca="true" t="shared" si="2" ref="C29:J29">SUM(C30:C31)</f>
        <v>0</v>
      </c>
      <c r="D29" s="142">
        <f t="shared" si="2"/>
        <v>0</v>
      </c>
      <c r="E29" s="142">
        <f t="shared" si="2"/>
        <v>0</v>
      </c>
      <c r="F29" s="142">
        <f t="shared" si="2"/>
        <v>0</v>
      </c>
      <c r="G29" s="142">
        <f t="shared" si="2"/>
        <v>0</v>
      </c>
      <c r="H29" s="142">
        <f t="shared" si="2"/>
        <v>0</v>
      </c>
      <c r="I29" s="142">
        <f t="shared" si="2"/>
        <v>0</v>
      </c>
      <c r="J29" s="239">
        <f t="shared" si="2"/>
        <v>0</v>
      </c>
    </row>
    <row r="30" spans="1:10" s="93" customFormat="1" ht="13.5">
      <c r="A30" s="240">
        <v>2410</v>
      </c>
      <c r="B30" s="137" t="s">
        <v>54</v>
      </c>
      <c r="C30" s="143"/>
      <c r="D30" s="143"/>
      <c r="E30" s="143"/>
      <c r="F30" s="143">
        <f t="shared" si="0"/>
        <v>0</v>
      </c>
      <c r="G30" s="143"/>
      <c r="H30" s="143"/>
      <c r="I30" s="143"/>
      <c r="J30" s="241">
        <f aca="true" t="shared" si="3" ref="J30:J35">G30+H30</f>
        <v>0</v>
      </c>
    </row>
    <row r="31" spans="1:10" s="93" customFormat="1" ht="13.5">
      <c r="A31" s="240">
        <v>2420</v>
      </c>
      <c r="B31" s="137" t="s">
        <v>55</v>
      </c>
      <c r="C31" s="143"/>
      <c r="D31" s="143"/>
      <c r="E31" s="143"/>
      <c r="F31" s="143">
        <f t="shared" si="0"/>
        <v>0</v>
      </c>
      <c r="G31" s="143"/>
      <c r="H31" s="143"/>
      <c r="I31" s="143"/>
      <c r="J31" s="241">
        <f t="shared" si="3"/>
        <v>0</v>
      </c>
    </row>
    <row r="32" spans="1:10" s="93" customFormat="1" ht="13.5">
      <c r="A32" s="238">
        <v>2600</v>
      </c>
      <c r="B32" s="136" t="s">
        <v>56</v>
      </c>
      <c r="C32" s="142">
        <f>SUM(C33:C35)</f>
        <v>0</v>
      </c>
      <c r="D32" s="142">
        <f>SUM(D33:D35)</f>
        <v>0</v>
      </c>
      <c r="E32" s="142">
        <f>SUM(E33:E35)</f>
        <v>0</v>
      </c>
      <c r="F32" s="142">
        <f t="shared" si="0"/>
        <v>0</v>
      </c>
      <c r="G32" s="142">
        <f>SUM(G33:G35)</f>
        <v>0</v>
      </c>
      <c r="H32" s="142">
        <f>SUM(H33:H35)</f>
        <v>0</v>
      </c>
      <c r="I32" s="142">
        <f>SUM(I33:I35)</f>
        <v>0</v>
      </c>
      <c r="J32" s="239">
        <f t="shared" si="3"/>
        <v>0</v>
      </c>
    </row>
    <row r="33" spans="1:10" s="93" customFormat="1" ht="13.5">
      <c r="A33" s="240">
        <v>2610</v>
      </c>
      <c r="B33" s="137" t="s">
        <v>57</v>
      </c>
      <c r="C33" s="143"/>
      <c r="D33" s="143"/>
      <c r="E33" s="143"/>
      <c r="F33" s="143">
        <f t="shared" si="0"/>
        <v>0</v>
      </c>
      <c r="G33" s="143"/>
      <c r="H33" s="143"/>
      <c r="I33" s="143"/>
      <c r="J33" s="241">
        <f t="shared" si="3"/>
        <v>0</v>
      </c>
    </row>
    <row r="34" spans="1:10" s="93" customFormat="1" ht="13.5">
      <c r="A34" s="242">
        <v>2620</v>
      </c>
      <c r="B34" s="138" t="s">
        <v>58</v>
      </c>
      <c r="C34" s="144"/>
      <c r="D34" s="144"/>
      <c r="E34" s="144"/>
      <c r="F34" s="144">
        <f t="shared" si="0"/>
        <v>0</v>
      </c>
      <c r="G34" s="144"/>
      <c r="H34" s="144"/>
      <c r="I34" s="144"/>
      <c r="J34" s="243">
        <f t="shared" si="3"/>
        <v>0</v>
      </c>
    </row>
    <row r="35" spans="1:10" s="93" customFormat="1" ht="13.5">
      <c r="A35" s="244">
        <v>2630</v>
      </c>
      <c r="B35" s="139" t="s">
        <v>59</v>
      </c>
      <c r="C35" s="143"/>
      <c r="D35" s="143"/>
      <c r="E35" s="143"/>
      <c r="F35" s="143">
        <f t="shared" si="0"/>
        <v>0</v>
      </c>
      <c r="G35" s="143"/>
      <c r="H35" s="143"/>
      <c r="I35" s="143"/>
      <c r="J35" s="241">
        <f t="shared" si="3"/>
        <v>0</v>
      </c>
    </row>
    <row r="36" spans="1:10" s="93" customFormat="1" ht="13.5">
      <c r="A36" s="245">
        <v>2700</v>
      </c>
      <c r="B36" s="140" t="s">
        <v>60</v>
      </c>
      <c r="C36" s="142">
        <f aca="true" t="shared" si="4" ref="C36:J36">SUM(C37:C39)</f>
        <v>0</v>
      </c>
      <c r="D36" s="142">
        <f t="shared" si="4"/>
        <v>0</v>
      </c>
      <c r="E36" s="142">
        <f t="shared" si="4"/>
        <v>0</v>
      </c>
      <c r="F36" s="142">
        <f t="shared" si="4"/>
        <v>0</v>
      </c>
      <c r="G36" s="142">
        <f t="shared" si="4"/>
        <v>0</v>
      </c>
      <c r="H36" s="142">
        <f t="shared" si="4"/>
        <v>0</v>
      </c>
      <c r="I36" s="142">
        <f t="shared" si="4"/>
        <v>0</v>
      </c>
      <c r="J36" s="239">
        <f t="shared" si="4"/>
        <v>0</v>
      </c>
    </row>
    <row r="37" spans="1:10" s="93" customFormat="1" ht="13.5">
      <c r="A37" s="244">
        <v>2710</v>
      </c>
      <c r="B37" s="139" t="s">
        <v>61</v>
      </c>
      <c r="C37" s="143"/>
      <c r="D37" s="143"/>
      <c r="E37" s="143"/>
      <c r="F37" s="143">
        <f>C37+D37</f>
        <v>0</v>
      </c>
      <c r="G37" s="143"/>
      <c r="H37" s="143"/>
      <c r="I37" s="143"/>
      <c r="J37" s="241">
        <f>G37+H37</f>
        <v>0</v>
      </c>
    </row>
    <row r="38" spans="1:10" s="93" customFormat="1" ht="13.5">
      <c r="A38" s="246">
        <v>2720</v>
      </c>
      <c r="B38" s="141" t="s">
        <v>62</v>
      </c>
      <c r="C38" s="145"/>
      <c r="D38" s="145"/>
      <c r="E38" s="145"/>
      <c r="F38" s="145">
        <f>C38+D38</f>
        <v>0</v>
      </c>
      <c r="G38" s="145"/>
      <c r="H38" s="145"/>
      <c r="I38" s="145"/>
      <c r="J38" s="247">
        <f>G38+H38</f>
        <v>0</v>
      </c>
    </row>
    <row r="39" spans="1:10" s="93" customFormat="1" ht="13.5">
      <c r="A39" s="240">
        <v>2730</v>
      </c>
      <c r="B39" s="137" t="s">
        <v>63</v>
      </c>
      <c r="C39" s="143"/>
      <c r="D39" s="143"/>
      <c r="E39" s="143"/>
      <c r="F39" s="143">
        <f>C39+D39</f>
        <v>0</v>
      </c>
      <c r="G39" s="143"/>
      <c r="H39" s="143"/>
      <c r="I39" s="143"/>
      <c r="J39" s="241">
        <f>G39+H39</f>
        <v>0</v>
      </c>
    </row>
    <row r="40" spans="1:10" s="93" customFormat="1" ht="14.25" thickBot="1">
      <c r="A40" s="248">
        <v>2800</v>
      </c>
      <c r="B40" s="249" t="s">
        <v>64</v>
      </c>
      <c r="C40" s="250"/>
      <c r="D40" s="250">
        <v>30000</v>
      </c>
      <c r="E40" s="250"/>
      <c r="F40" s="250">
        <f>C40+D40</f>
        <v>30000</v>
      </c>
      <c r="G40" s="250"/>
      <c r="H40" s="250">
        <v>30000</v>
      </c>
      <c r="I40" s="250"/>
      <c r="J40" s="251">
        <f>G40+H40</f>
        <v>30000</v>
      </c>
    </row>
    <row r="41" spans="2:10" ht="15">
      <c r="B41" s="36"/>
      <c r="C41" s="36"/>
      <c r="D41" s="36"/>
      <c r="E41" s="36"/>
      <c r="F41" s="36"/>
      <c r="G41" s="93"/>
      <c r="H41" s="154"/>
      <c r="I41" s="154"/>
      <c r="J41" s="160"/>
    </row>
    <row r="42" spans="2:10" ht="15">
      <c r="B42" s="36"/>
      <c r="C42" s="36"/>
      <c r="D42" s="36"/>
      <c r="E42" s="36"/>
      <c r="F42" s="36"/>
      <c r="G42" s="93"/>
      <c r="H42" s="154"/>
      <c r="I42" s="154"/>
      <c r="J42" s="160"/>
    </row>
    <row r="43" spans="1:10" ht="12" customHeight="1" thickBot="1">
      <c r="A43" s="98"/>
      <c r="B43" s="99"/>
      <c r="C43" s="100"/>
      <c r="D43" s="100"/>
      <c r="E43" s="100"/>
      <c r="F43" s="100"/>
      <c r="G43" s="100"/>
      <c r="H43" s="100"/>
      <c r="I43" s="100"/>
      <c r="J43" s="39" t="s">
        <v>119</v>
      </c>
    </row>
    <row r="44" spans="1:10" ht="15" customHeight="1">
      <c r="A44" s="307" t="s">
        <v>167</v>
      </c>
      <c r="B44" s="312" t="s">
        <v>104</v>
      </c>
      <c r="C44" s="316" t="s">
        <v>175</v>
      </c>
      <c r="D44" s="317"/>
      <c r="E44" s="317"/>
      <c r="F44" s="321"/>
      <c r="G44" s="316" t="s">
        <v>204</v>
      </c>
      <c r="H44" s="317"/>
      <c r="I44" s="317"/>
      <c r="J44" s="318"/>
    </row>
    <row r="45" spans="1:10" ht="60" customHeight="1">
      <c r="A45" s="308"/>
      <c r="B45" s="315"/>
      <c r="C45" s="200" t="s">
        <v>29</v>
      </c>
      <c r="D45" s="146" t="s">
        <v>30</v>
      </c>
      <c r="E45" s="179" t="s">
        <v>124</v>
      </c>
      <c r="F45" s="179" t="s">
        <v>127</v>
      </c>
      <c r="G45" s="200" t="s">
        <v>29</v>
      </c>
      <c r="H45" s="146" t="s">
        <v>30</v>
      </c>
      <c r="I45" s="179" t="s">
        <v>124</v>
      </c>
      <c r="J45" s="225" t="s">
        <v>128</v>
      </c>
    </row>
    <row r="46" spans="1:10" s="93" customFormat="1" ht="13.5">
      <c r="A46" s="237">
        <v>1</v>
      </c>
      <c r="B46" s="74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27">
        <v>10</v>
      </c>
    </row>
    <row r="47" spans="1:10" s="93" customFormat="1" ht="13.5">
      <c r="A47" s="238">
        <v>3000</v>
      </c>
      <c r="B47" s="136" t="s">
        <v>65</v>
      </c>
      <c r="C47" s="142">
        <f aca="true" t="shared" si="5" ref="C47:J47">C48+C62</f>
        <v>0</v>
      </c>
      <c r="D47" s="142">
        <f t="shared" si="5"/>
        <v>90000</v>
      </c>
      <c r="E47" s="142">
        <f t="shared" si="5"/>
        <v>0</v>
      </c>
      <c r="F47" s="142">
        <f>F48+F62</f>
        <v>90000</v>
      </c>
      <c r="G47" s="142">
        <f t="shared" si="5"/>
        <v>0</v>
      </c>
      <c r="H47" s="142">
        <f t="shared" si="5"/>
        <v>90000</v>
      </c>
      <c r="I47" s="142">
        <f t="shared" si="5"/>
        <v>0</v>
      </c>
      <c r="J47" s="239">
        <f t="shared" si="5"/>
        <v>90000</v>
      </c>
    </row>
    <row r="48" spans="1:10" s="93" customFormat="1" ht="13.5">
      <c r="A48" s="238">
        <v>3100</v>
      </c>
      <c r="B48" s="136" t="s">
        <v>66</v>
      </c>
      <c r="C48" s="142">
        <f aca="true" t="shared" si="6" ref="C48:J48">C49+C50+C53+C56+C60+C61</f>
        <v>0</v>
      </c>
      <c r="D48" s="142">
        <f t="shared" si="6"/>
        <v>90000</v>
      </c>
      <c r="E48" s="142">
        <f t="shared" si="6"/>
        <v>0</v>
      </c>
      <c r="F48" s="142">
        <f t="shared" si="6"/>
        <v>90000</v>
      </c>
      <c r="G48" s="142">
        <f t="shared" si="6"/>
        <v>0</v>
      </c>
      <c r="H48" s="142">
        <f t="shared" si="6"/>
        <v>90000</v>
      </c>
      <c r="I48" s="142">
        <f t="shared" si="6"/>
        <v>0</v>
      </c>
      <c r="J48" s="239">
        <f t="shared" si="6"/>
        <v>90000</v>
      </c>
    </row>
    <row r="49" spans="1:10" s="93" customFormat="1" ht="13.5">
      <c r="A49" s="240">
        <v>3110</v>
      </c>
      <c r="B49" s="137" t="s">
        <v>67</v>
      </c>
      <c r="C49" s="143"/>
      <c r="D49" s="143"/>
      <c r="E49" s="143"/>
      <c r="F49" s="143">
        <f aca="true" t="shared" si="7" ref="F49:F66">C49+D49</f>
        <v>0</v>
      </c>
      <c r="G49" s="143"/>
      <c r="H49" s="143"/>
      <c r="I49" s="143"/>
      <c r="J49" s="241">
        <f>G49+H49</f>
        <v>0</v>
      </c>
    </row>
    <row r="50" spans="1:10" s="93" customFormat="1" ht="13.5">
      <c r="A50" s="240">
        <v>3120</v>
      </c>
      <c r="B50" s="137" t="s">
        <v>68</v>
      </c>
      <c r="C50" s="143">
        <f aca="true" t="shared" si="8" ref="C50:I50">SUM(C51:C52)</f>
        <v>0</v>
      </c>
      <c r="D50" s="143">
        <v>90000</v>
      </c>
      <c r="E50" s="143">
        <f t="shared" si="8"/>
        <v>0</v>
      </c>
      <c r="F50" s="143">
        <f>SUM(C50:E50)</f>
        <v>90000</v>
      </c>
      <c r="G50" s="143">
        <f t="shared" si="8"/>
        <v>0</v>
      </c>
      <c r="H50" s="143">
        <v>90000</v>
      </c>
      <c r="I50" s="143">
        <f t="shared" si="8"/>
        <v>0</v>
      </c>
      <c r="J50" s="241">
        <f>SUM(G50:I50)</f>
        <v>90000</v>
      </c>
    </row>
    <row r="51" spans="1:10" s="93" customFormat="1" ht="13.5">
      <c r="A51" s="240">
        <v>3121</v>
      </c>
      <c r="B51" s="137" t="s">
        <v>69</v>
      </c>
      <c r="C51" s="143"/>
      <c r="D51" s="143"/>
      <c r="E51" s="143"/>
      <c r="F51" s="143">
        <f t="shared" si="7"/>
        <v>0</v>
      </c>
      <c r="G51" s="143"/>
      <c r="H51" s="143"/>
      <c r="I51" s="143"/>
      <c r="J51" s="241">
        <f>G51+H51</f>
        <v>0</v>
      </c>
    </row>
    <row r="52" spans="1:10" s="93" customFormat="1" ht="13.5">
      <c r="A52" s="240">
        <v>3122</v>
      </c>
      <c r="B52" s="137" t="s">
        <v>70</v>
      </c>
      <c r="C52" s="143"/>
      <c r="D52" s="143"/>
      <c r="E52" s="143"/>
      <c r="F52" s="143">
        <f t="shared" si="7"/>
        <v>0</v>
      </c>
      <c r="G52" s="143"/>
      <c r="H52" s="143"/>
      <c r="I52" s="143"/>
      <c r="J52" s="241">
        <f>G52+H52</f>
        <v>0</v>
      </c>
    </row>
    <row r="53" spans="1:10" s="93" customFormat="1" ht="13.5">
      <c r="A53" s="240">
        <v>3130</v>
      </c>
      <c r="B53" s="137" t="s">
        <v>71</v>
      </c>
      <c r="C53" s="143">
        <f aca="true" t="shared" si="9" ref="C53:J53">SUM(C54:C55)</f>
        <v>0</v>
      </c>
      <c r="D53" s="143">
        <f t="shared" si="9"/>
        <v>0</v>
      </c>
      <c r="E53" s="143">
        <f t="shared" si="9"/>
        <v>0</v>
      </c>
      <c r="F53" s="143">
        <f t="shared" si="9"/>
        <v>0</v>
      </c>
      <c r="G53" s="143">
        <f t="shared" si="9"/>
        <v>0</v>
      </c>
      <c r="H53" s="143">
        <f t="shared" si="9"/>
        <v>0</v>
      </c>
      <c r="I53" s="143">
        <f t="shared" si="9"/>
        <v>0</v>
      </c>
      <c r="J53" s="241">
        <f t="shared" si="9"/>
        <v>0</v>
      </c>
    </row>
    <row r="54" spans="1:10" s="93" customFormat="1" ht="13.5">
      <c r="A54" s="240">
        <v>3131</v>
      </c>
      <c r="B54" s="137" t="s">
        <v>72</v>
      </c>
      <c r="C54" s="143"/>
      <c r="D54" s="143"/>
      <c r="E54" s="143"/>
      <c r="F54" s="143">
        <f t="shared" si="7"/>
        <v>0</v>
      </c>
      <c r="G54" s="143"/>
      <c r="H54" s="143"/>
      <c r="I54" s="143"/>
      <c r="J54" s="241">
        <f>G54+H54</f>
        <v>0</v>
      </c>
    </row>
    <row r="55" spans="1:10" s="93" customFormat="1" ht="13.5">
      <c r="A55" s="240">
        <v>3132</v>
      </c>
      <c r="B55" s="137" t="s">
        <v>73</v>
      </c>
      <c r="C55" s="143"/>
      <c r="D55" s="143"/>
      <c r="E55" s="143"/>
      <c r="F55" s="143">
        <f t="shared" si="7"/>
        <v>0</v>
      </c>
      <c r="G55" s="143"/>
      <c r="H55" s="143"/>
      <c r="I55" s="143"/>
      <c r="J55" s="241">
        <f>G55+H55</f>
        <v>0</v>
      </c>
    </row>
    <row r="56" spans="1:10" s="93" customFormat="1" ht="13.5">
      <c r="A56" s="240">
        <v>3140</v>
      </c>
      <c r="B56" s="137" t="s">
        <v>74</v>
      </c>
      <c r="C56" s="143">
        <f aca="true" t="shared" si="10" ref="C56:J56">SUM(C57:C59)</f>
        <v>0</v>
      </c>
      <c r="D56" s="143">
        <f t="shared" si="10"/>
        <v>0</v>
      </c>
      <c r="E56" s="143">
        <f t="shared" si="10"/>
        <v>0</v>
      </c>
      <c r="F56" s="143">
        <f t="shared" si="10"/>
        <v>0</v>
      </c>
      <c r="G56" s="143">
        <f t="shared" si="10"/>
        <v>0</v>
      </c>
      <c r="H56" s="143">
        <f t="shared" si="10"/>
        <v>0</v>
      </c>
      <c r="I56" s="143">
        <f t="shared" si="10"/>
        <v>0</v>
      </c>
      <c r="J56" s="241">
        <f t="shared" si="10"/>
        <v>0</v>
      </c>
    </row>
    <row r="57" spans="1:10" s="93" customFormat="1" ht="13.5">
      <c r="A57" s="240">
        <v>3141</v>
      </c>
      <c r="B57" s="137" t="s">
        <v>75</v>
      </c>
      <c r="C57" s="143"/>
      <c r="D57" s="143"/>
      <c r="E57" s="143"/>
      <c r="F57" s="143">
        <f t="shared" si="7"/>
        <v>0</v>
      </c>
      <c r="G57" s="143"/>
      <c r="H57" s="143"/>
      <c r="I57" s="143"/>
      <c r="J57" s="241">
        <f>G57+H57</f>
        <v>0</v>
      </c>
    </row>
    <row r="58" spans="1:10" s="93" customFormat="1" ht="13.5">
      <c r="A58" s="240">
        <v>3142</v>
      </c>
      <c r="B58" s="137" t="s">
        <v>76</v>
      </c>
      <c r="C58" s="143"/>
      <c r="D58" s="143"/>
      <c r="E58" s="143"/>
      <c r="F58" s="143">
        <f t="shared" si="7"/>
        <v>0</v>
      </c>
      <c r="G58" s="143"/>
      <c r="H58" s="143"/>
      <c r="I58" s="143"/>
      <c r="J58" s="241">
        <f>G58+H58</f>
        <v>0</v>
      </c>
    </row>
    <row r="59" spans="1:10" s="93" customFormat="1" ht="13.5">
      <c r="A59" s="240">
        <v>3143</v>
      </c>
      <c r="B59" s="137" t="s">
        <v>77</v>
      </c>
      <c r="C59" s="143"/>
      <c r="D59" s="143"/>
      <c r="E59" s="143"/>
      <c r="F59" s="143">
        <f t="shared" si="7"/>
        <v>0</v>
      </c>
      <c r="G59" s="143"/>
      <c r="H59" s="143"/>
      <c r="I59" s="143"/>
      <c r="J59" s="241">
        <f>G59+H59</f>
        <v>0</v>
      </c>
    </row>
    <row r="60" spans="1:10" s="93" customFormat="1" ht="13.5">
      <c r="A60" s="240">
        <v>3150</v>
      </c>
      <c r="B60" s="137" t="s">
        <v>78</v>
      </c>
      <c r="C60" s="143"/>
      <c r="D60" s="143"/>
      <c r="E60" s="143"/>
      <c r="F60" s="143">
        <f t="shared" si="7"/>
        <v>0</v>
      </c>
      <c r="G60" s="143"/>
      <c r="H60" s="143"/>
      <c r="I60" s="143"/>
      <c r="J60" s="241">
        <f>G60+H60</f>
        <v>0</v>
      </c>
    </row>
    <row r="61" spans="1:10" s="93" customFormat="1" ht="13.5">
      <c r="A61" s="240">
        <v>3160</v>
      </c>
      <c r="B61" s="137" t="s">
        <v>79</v>
      </c>
      <c r="C61" s="143"/>
      <c r="D61" s="143"/>
      <c r="E61" s="143"/>
      <c r="F61" s="143">
        <f t="shared" si="7"/>
        <v>0</v>
      </c>
      <c r="G61" s="143"/>
      <c r="H61" s="143"/>
      <c r="I61" s="143"/>
      <c r="J61" s="241">
        <f>G61+H61</f>
        <v>0</v>
      </c>
    </row>
    <row r="62" spans="1:10" s="93" customFormat="1" ht="13.5">
      <c r="A62" s="238">
        <v>3200</v>
      </c>
      <c r="B62" s="136" t="s">
        <v>80</v>
      </c>
      <c r="C62" s="142">
        <f aca="true" t="shared" si="11" ref="C62:J62">SUM(C63:C66)</f>
        <v>0</v>
      </c>
      <c r="D62" s="142">
        <f t="shared" si="11"/>
        <v>0</v>
      </c>
      <c r="E62" s="142">
        <f t="shared" si="11"/>
        <v>0</v>
      </c>
      <c r="F62" s="142">
        <f t="shared" si="11"/>
        <v>0</v>
      </c>
      <c r="G62" s="142">
        <f t="shared" si="11"/>
        <v>0</v>
      </c>
      <c r="H62" s="142">
        <f t="shared" si="11"/>
        <v>0</v>
      </c>
      <c r="I62" s="142">
        <f t="shared" si="11"/>
        <v>0</v>
      </c>
      <c r="J62" s="239">
        <f t="shared" si="11"/>
        <v>0</v>
      </c>
    </row>
    <row r="63" spans="1:10" s="93" customFormat="1" ht="13.5">
      <c r="A63" s="240">
        <v>3210</v>
      </c>
      <c r="B63" s="137" t="s">
        <v>81</v>
      </c>
      <c r="C63" s="143"/>
      <c r="D63" s="143"/>
      <c r="E63" s="143"/>
      <c r="F63" s="143">
        <f t="shared" si="7"/>
        <v>0</v>
      </c>
      <c r="G63" s="143"/>
      <c r="H63" s="143"/>
      <c r="I63" s="143"/>
      <c r="J63" s="241">
        <f>G63+H63</f>
        <v>0</v>
      </c>
    </row>
    <row r="64" spans="1:10" s="93" customFormat="1" ht="13.5">
      <c r="A64" s="240">
        <v>3220</v>
      </c>
      <c r="B64" s="137" t="s">
        <v>82</v>
      </c>
      <c r="C64" s="143"/>
      <c r="D64" s="143"/>
      <c r="E64" s="143"/>
      <c r="F64" s="143">
        <f t="shared" si="7"/>
        <v>0</v>
      </c>
      <c r="G64" s="143"/>
      <c r="H64" s="143"/>
      <c r="I64" s="143"/>
      <c r="J64" s="241">
        <f>G64+H64</f>
        <v>0</v>
      </c>
    </row>
    <row r="65" spans="1:10" s="93" customFormat="1" ht="13.5">
      <c r="A65" s="240">
        <v>3230</v>
      </c>
      <c r="B65" s="137" t="s">
        <v>83</v>
      </c>
      <c r="C65" s="143"/>
      <c r="D65" s="143"/>
      <c r="E65" s="143"/>
      <c r="F65" s="143">
        <f t="shared" si="7"/>
        <v>0</v>
      </c>
      <c r="G65" s="143"/>
      <c r="H65" s="143"/>
      <c r="I65" s="143"/>
      <c r="J65" s="241">
        <f>G65+H65</f>
        <v>0</v>
      </c>
    </row>
    <row r="66" spans="1:10" s="93" customFormat="1" ht="13.5">
      <c r="A66" s="242">
        <v>3240</v>
      </c>
      <c r="B66" s="137" t="s">
        <v>84</v>
      </c>
      <c r="C66" s="143"/>
      <c r="D66" s="143"/>
      <c r="E66" s="143"/>
      <c r="F66" s="143">
        <f t="shared" si="7"/>
        <v>0</v>
      </c>
      <c r="G66" s="143"/>
      <c r="H66" s="143"/>
      <c r="I66" s="143"/>
      <c r="J66" s="241">
        <f>G66+H66</f>
        <v>0</v>
      </c>
    </row>
    <row r="67" spans="1:10" s="93" customFormat="1" ht="13.5">
      <c r="A67" s="252"/>
      <c r="B67" s="126" t="s">
        <v>121</v>
      </c>
      <c r="C67" s="147">
        <f aca="true" t="shared" si="12" ref="C67:J67">C6+C47</f>
        <v>5090000</v>
      </c>
      <c r="D67" s="147">
        <f t="shared" si="12"/>
        <v>1190000</v>
      </c>
      <c r="E67" s="147">
        <f t="shared" si="12"/>
        <v>0</v>
      </c>
      <c r="F67" s="147">
        <f t="shared" si="12"/>
        <v>6280000</v>
      </c>
      <c r="G67" s="147">
        <f t="shared" si="12"/>
        <v>5430000</v>
      </c>
      <c r="H67" s="147">
        <f t="shared" si="12"/>
        <v>1190000</v>
      </c>
      <c r="I67" s="147">
        <f t="shared" si="12"/>
        <v>0</v>
      </c>
      <c r="J67" s="253">
        <f t="shared" si="12"/>
        <v>6620000</v>
      </c>
    </row>
    <row r="68" spans="1:10" s="120" customFormat="1" ht="13.5">
      <c r="A68" s="264"/>
      <c r="B68" s="148"/>
      <c r="C68" s="149"/>
      <c r="D68" s="149"/>
      <c r="E68" s="149"/>
      <c r="F68" s="149"/>
      <c r="G68" s="149"/>
      <c r="H68" s="149"/>
      <c r="I68" s="149"/>
      <c r="J68" s="265"/>
    </row>
    <row r="69" spans="1:10" ht="15">
      <c r="A69" s="266" t="s">
        <v>210</v>
      </c>
      <c r="B69" s="67"/>
      <c r="C69" s="67"/>
      <c r="D69" s="67"/>
      <c r="E69" s="67"/>
      <c r="F69" s="67"/>
      <c r="G69" s="67"/>
      <c r="H69" s="67"/>
      <c r="I69" s="67"/>
      <c r="J69" s="257" t="s">
        <v>119</v>
      </c>
    </row>
    <row r="70" spans="1:10" ht="13.5">
      <c r="A70" s="303" t="s">
        <v>168</v>
      </c>
      <c r="B70" s="305" t="s">
        <v>104</v>
      </c>
      <c r="C70" s="319" t="s">
        <v>175</v>
      </c>
      <c r="D70" s="319"/>
      <c r="E70" s="319"/>
      <c r="F70" s="319"/>
      <c r="G70" s="319" t="s">
        <v>204</v>
      </c>
      <c r="H70" s="319"/>
      <c r="I70" s="319"/>
      <c r="J70" s="320"/>
    </row>
    <row r="71" spans="1:10" ht="41.25">
      <c r="A71" s="304"/>
      <c r="B71" s="306"/>
      <c r="C71" s="200" t="s">
        <v>29</v>
      </c>
      <c r="D71" s="146" t="s">
        <v>30</v>
      </c>
      <c r="E71" s="179" t="s">
        <v>124</v>
      </c>
      <c r="F71" s="179" t="s">
        <v>127</v>
      </c>
      <c r="G71" s="200" t="s">
        <v>29</v>
      </c>
      <c r="H71" s="146" t="s">
        <v>30</v>
      </c>
      <c r="I71" s="179" t="s">
        <v>124</v>
      </c>
      <c r="J71" s="225" t="s">
        <v>128</v>
      </c>
    </row>
    <row r="72" spans="1:10" s="93" customFormat="1" ht="13.5">
      <c r="A72" s="237">
        <v>1</v>
      </c>
      <c r="B72" s="74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27">
        <v>10</v>
      </c>
    </row>
    <row r="73" spans="1:10" s="93" customFormat="1" ht="13.5">
      <c r="A73" s="237"/>
      <c r="B73" s="92"/>
      <c r="C73" s="174"/>
      <c r="D73" s="150"/>
      <c r="E73" s="150"/>
      <c r="F73" s="150"/>
      <c r="G73" s="150"/>
      <c r="H73" s="150"/>
      <c r="I73" s="150"/>
      <c r="J73" s="259"/>
    </row>
    <row r="74" spans="1:10" s="93" customFormat="1" ht="13.5">
      <c r="A74" s="237"/>
      <c r="B74" s="92"/>
      <c r="C74" s="174"/>
      <c r="D74" s="150"/>
      <c r="E74" s="150"/>
      <c r="F74" s="150"/>
      <c r="G74" s="150"/>
      <c r="H74" s="150"/>
      <c r="I74" s="150"/>
      <c r="J74" s="259"/>
    </row>
    <row r="75" spans="1:10" s="93" customFormat="1" ht="14.25" thickBot="1">
      <c r="A75" s="260"/>
      <c r="B75" s="234" t="s">
        <v>121</v>
      </c>
      <c r="C75" s="261"/>
      <c r="D75" s="262"/>
      <c r="E75" s="262"/>
      <c r="F75" s="262"/>
      <c r="G75" s="262"/>
      <c r="H75" s="262"/>
      <c r="I75" s="262"/>
      <c r="J75" s="263"/>
    </row>
  </sheetData>
  <sheetProtection/>
  <mergeCells count="12">
    <mergeCell ref="C3:F3"/>
    <mergeCell ref="C44:F44"/>
    <mergeCell ref="A44:A45"/>
    <mergeCell ref="B44:B45"/>
    <mergeCell ref="A70:A71"/>
    <mergeCell ref="B3:B4"/>
    <mergeCell ref="A3:A4"/>
    <mergeCell ref="G44:J44"/>
    <mergeCell ref="G70:J70"/>
    <mergeCell ref="B70:B71"/>
    <mergeCell ref="G3:J3"/>
    <mergeCell ref="C70:F70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zoomScalePageLayoutView="0" workbookViewId="0" topLeftCell="C1">
      <selection activeCell="J29" sqref="J29"/>
    </sheetView>
  </sheetViews>
  <sheetFormatPr defaultColWidth="9.25390625" defaultRowHeight="12.75"/>
  <cols>
    <col min="1" max="1" width="3.50390625" style="38" customWidth="1"/>
    <col min="2" max="2" width="35.50390625" style="38" customWidth="1"/>
    <col min="3" max="14" width="11.50390625" style="38" customWidth="1"/>
    <col min="15" max="16384" width="9.25390625" style="38" customWidth="1"/>
  </cols>
  <sheetData>
    <row r="1" spans="6:14" s="71" customFormat="1" ht="15">
      <c r="F1" s="36"/>
      <c r="G1" s="36"/>
      <c r="H1" s="36"/>
      <c r="I1" s="36"/>
      <c r="J1" s="36"/>
      <c r="K1" s="63"/>
      <c r="L1" s="154"/>
      <c r="M1" s="154"/>
      <c r="N1" s="160"/>
    </row>
    <row r="2" spans="1:14" s="71" customFormat="1" ht="15">
      <c r="A2" s="36" t="s">
        <v>129</v>
      </c>
      <c r="B2" s="36"/>
      <c r="C2" s="36"/>
      <c r="D2" s="36"/>
      <c r="E2" s="36"/>
      <c r="F2" s="36"/>
      <c r="G2" s="36"/>
      <c r="H2" s="36"/>
      <c r="I2" s="36"/>
      <c r="J2" s="36"/>
      <c r="K2" s="63"/>
      <c r="L2" s="154"/>
      <c r="M2" s="154"/>
      <c r="N2" s="160"/>
    </row>
    <row r="3" spans="1:14" ht="15.75" customHeight="1">
      <c r="A3" s="37" t="s">
        <v>205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9" t="s">
        <v>119</v>
      </c>
    </row>
    <row r="4" spans="1:14" s="134" customFormat="1" ht="15" customHeight="1">
      <c r="A4" s="305" t="s">
        <v>11</v>
      </c>
      <c r="B4" s="305" t="s">
        <v>130</v>
      </c>
      <c r="C4" s="291" t="s">
        <v>201</v>
      </c>
      <c r="D4" s="292"/>
      <c r="E4" s="292"/>
      <c r="F4" s="293"/>
      <c r="G4" s="291" t="s">
        <v>202</v>
      </c>
      <c r="H4" s="292"/>
      <c r="I4" s="292"/>
      <c r="J4" s="293"/>
      <c r="K4" s="291" t="s">
        <v>203</v>
      </c>
      <c r="L4" s="292"/>
      <c r="M4" s="292"/>
      <c r="N4" s="293"/>
    </row>
    <row r="5" spans="1:14" s="93" customFormat="1" ht="54.75">
      <c r="A5" s="315"/>
      <c r="B5" s="315"/>
      <c r="C5" s="200" t="s">
        <v>29</v>
      </c>
      <c r="D5" s="146" t="s">
        <v>30</v>
      </c>
      <c r="E5" s="179" t="s">
        <v>124</v>
      </c>
      <c r="F5" s="179" t="s">
        <v>127</v>
      </c>
      <c r="G5" s="200" t="s">
        <v>29</v>
      </c>
      <c r="H5" s="146" t="s">
        <v>30</v>
      </c>
      <c r="I5" s="179" t="s">
        <v>124</v>
      </c>
      <c r="J5" s="179" t="s">
        <v>128</v>
      </c>
      <c r="K5" s="200" t="s">
        <v>29</v>
      </c>
      <c r="L5" s="146" t="s">
        <v>30</v>
      </c>
      <c r="M5" s="179" t="s">
        <v>124</v>
      </c>
      <c r="N5" s="179" t="s">
        <v>22</v>
      </c>
    </row>
    <row r="6" spans="1:14" s="93" customFormat="1" ht="13.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</row>
    <row r="7" spans="1:14" s="93" customFormat="1" ht="27">
      <c r="A7" s="175"/>
      <c r="B7" s="156" t="s">
        <v>259</v>
      </c>
      <c r="C7" s="135">
        <v>3300488</v>
      </c>
      <c r="D7" s="135">
        <v>798309</v>
      </c>
      <c r="E7" s="135"/>
      <c r="F7" s="131">
        <v>4098797</v>
      </c>
      <c r="G7" s="135">
        <v>4719000</v>
      </c>
      <c r="H7" s="135">
        <v>1140260</v>
      </c>
      <c r="I7" s="135">
        <v>190000</v>
      </c>
      <c r="J7" s="131">
        <v>6049260</v>
      </c>
      <c r="K7" s="135">
        <v>4790000</v>
      </c>
      <c r="L7" s="135">
        <v>1320000</v>
      </c>
      <c r="M7" s="135"/>
      <c r="N7" s="131">
        <v>6110000</v>
      </c>
    </row>
    <row r="8" spans="1:14" s="93" customFormat="1" ht="13.5">
      <c r="A8" s="156"/>
      <c r="B8" s="156"/>
      <c r="C8" s="150"/>
      <c r="D8" s="150"/>
      <c r="E8" s="150"/>
      <c r="F8" s="131"/>
      <c r="G8" s="150"/>
      <c r="H8" s="150"/>
      <c r="I8" s="150"/>
      <c r="J8" s="131"/>
      <c r="K8" s="150"/>
      <c r="L8" s="150"/>
      <c r="M8" s="150"/>
      <c r="N8" s="131"/>
    </row>
    <row r="9" spans="1:14" s="93" customFormat="1" ht="13.5">
      <c r="A9" s="156"/>
      <c r="B9" s="156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s="93" customFormat="1" ht="13.5">
      <c r="A10" s="156"/>
      <c r="B10" s="156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s="93" customFormat="1" ht="13.5">
      <c r="A11" s="156"/>
      <c r="B11" s="156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s="93" customFormat="1" ht="13.5">
      <c r="A12" s="156"/>
      <c r="B12" s="156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s="93" customFormat="1" ht="13.5">
      <c r="A13" s="156"/>
      <c r="B13" s="156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s="93" customFormat="1" ht="13.5">
      <c r="A14" s="156"/>
      <c r="B14" s="156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93" customFormat="1" ht="13.5">
      <c r="A15" s="156"/>
      <c r="B15" s="156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s="93" customFormat="1" ht="13.5">
      <c r="A16" s="156"/>
      <c r="B16" s="156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s="93" customFormat="1" ht="13.5">
      <c r="A17" s="146"/>
      <c r="B17" s="34" t="s">
        <v>121</v>
      </c>
      <c r="C17" s="135">
        <v>3300488</v>
      </c>
      <c r="D17" s="135">
        <v>798309</v>
      </c>
      <c r="E17" s="135"/>
      <c r="F17" s="131">
        <v>4098797</v>
      </c>
      <c r="G17" s="135">
        <v>4719000</v>
      </c>
      <c r="H17" s="135">
        <v>1140260</v>
      </c>
      <c r="I17" s="135">
        <v>190000</v>
      </c>
      <c r="J17" s="131">
        <v>6049260</v>
      </c>
      <c r="K17" s="135">
        <v>4790000</v>
      </c>
      <c r="L17" s="135">
        <v>1320000</v>
      </c>
      <c r="M17" s="135"/>
      <c r="N17" s="131">
        <v>6110000</v>
      </c>
    </row>
    <row r="18" s="93" customFormat="1" ht="13.5"/>
    <row r="19" spans="1:14" s="93" customFormat="1" ht="15">
      <c r="A19" s="37" t="s">
        <v>182</v>
      </c>
      <c r="C19" s="153"/>
      <c r="D19" s="153"/>
      <c r="E19" s="153"/>
      <c r="F19" s="153"/>
      <c r="G19" s="153"/>
      <c r="H19" s="153"/>
      <c r="I19" s="153"/>
      <c r="J19" s="153"/>
      <c r="N19" s="39" t="s">
        <v>119</v>
      </c>
    </row>
    <row r="20" spans="1:14" s="93" customFormat="1" ht="13.5">
      <c r="A20" s="305" t="s">
        <v>11</v>
      </c>
      <c r="B20" s="328" t="s">
        <v>130</v>
      </c>
      <c r="C20" s="329"/>
      <c r="D20" s="329"/>
      <c r="E20" s="329"/>
      <c r="F20" s="330"/>
      <c r="G20" s="325" t="s">
        <v>175</v>
      </c>
      <c r="H20" s="326"/>
      <c r="I20" s="326"/>
      <c r="J20" s="327"/>
      <c r="K20" s="325" t="s">
        <v>204</v>
      </c>
      <c r="L20" s="326"/>
      <c r="M20" s="326"/>
      <c r="N20" s="327"/>
    </row>
    <row r="21" spans="1:14" s="93" customFormat="1" ht="54.75">
      <c r="A21" s="315"/>
      <c r="B21" s="331"/>
      <c r="C21" s="332"/>
      <c r="D21" s="332"/>
      <c r="E21" s="332"/>
      <c r="F21" s="333"/>
      <c r="G21" s="200" t="s">
        <v>29</v>
      </c>
      <c r="H21" s="146" t="s">
        <v>30</v>
      </c>
      <c r="I21" s="179" t="s">
        <v>124</v>
      </c>
      <c r="J21" s="179" t="s">
        <v>127</v>
      </c>
      <c r="K21" s="200" t="s">
        <v>29</v>
      </c>
      <c r="L21" s="146" t="s">
        <v>30</v>
      </c>
      <c r="M21" s="179" t="s">
        <v>124</v>
      </c>
      <c r="N21" s="179" t="s">
        <v>128</v>
      </c>
    </row>
    <row r="22" spans="1:14" s="93" customFormat="1" ht="13.5">
      <c r="A22" s="74">
        <v>1</v>
      </c>
      <c r="B22" s="324">
        <v>2</v>
      </c>
      <c r="C22" s="324"/>
      <c r="D22" s="324"/>
      <c r="E22" s="324"/>
      <c r="F22" s="324"/>
      <c r="G22" s="74">
        <v>3</v>
      </c>
      <c r="H22" s="74">
        <v>4</v>
      </c>
      <c r="I22" s="74">
        <v>5</v>
      </c>
      <c r="J22" s="74">
        <v>6</v>
      </c>
      <c r="K22" s="74">
        <v>7</v>
      </c>
      <c r="L22" s="74">
        <v>8</v>
      </c>
      <c r="M22" s="74">
        <v>9</v>
      </c>
      <c r="N22" s="74">
        <v>10</v>
      </c>
    </row>
    <row r="23" spans="1:14" s="93" customFormat="1" ht="13.5">
      <c r="A23" s="175"/>
      <c r="B23" s="323" t="s">
        <v>259</v>
      </c>
      <c r="C23" s="323"/>
      <c r="D23" s="323"/>
      <c r="E23" s="323"/>
      <c r="F23" s="323"/>
      <c r="G23" s="135">
        <v>5090000</v>
      </c>
      <c r="H23" s="135">
        <v>1190000</v>
      </c>
      <c r="I23" s="135"/>
      <c r="J23" s="131">
        <v>6280000</v>
      </c>
      <c r="K23" s="135">
        <v>5430000</v>
      </c>
      <c r="L23" s="135">
        <v>1190000</v>
      </c>
      <c r="M23" s="135"/>
      <c r="N23" s="131">
        <v>6620000</v>
      </c>
    </row>
    <row r="24" spans="1:14" s="93" customFormat="1" ht="13.5">
      <c r="A24" s="156"/>
      <c r="B24" s="323"/>
      <c r="C24" s="323"/>
      <c r="D24" s="323"/>
      <c r="E24" s="323"/>
      <c r="F24" s="323"/>
      <c r="G24" s="150"/>
      <c r="H24" s="150"/>
      <c r="I24" s="150"/>
      <c r="J24" s="131"/>
      <c r="K24" s="150"/>
      <c r="L24" s="150"/>
      <c r="M24" s="150"/>
      <c r="N24" s="131"/>
    </row>
    <row r="25" spans="1:14" s="93" customFormat="1" ht="13.5">
      <c r="A25" s="156"/>
      <c r="B25" s="323"/>
      <c r="C25" s="323"/>
      <c r="D25" s="323"/>
      <c r="E25" s="323"/>
      <c r="F25" s="323"/>
      <c r="G25" s="150"/>
      <c r="H25" s="150"/>
      <c r="I25" s="150"/>
      <c r="J25" s="131"/>
      <c r="K25" s="150"/>
      <c r="L25" s="150"/>
      <c r="M25" s="150"/>
      <c r="N25" s="131"/>
    </row>
    <row r="26" spans="1:14" s="93" customFormat="1" ht="13.5">
      <c r="A26" s="156"/>
      <c r="B26" s="323"/>
      <c r="C26" s="323"/>
      <c r="D26" s="323"/>
      <c r="E26" s="323"/>
      <c r="F26" s="323"/>
      <c r="G26" s="131"/>
      <c r="H26" s="131"/>
      <c r="I26" s="131"/>
      <c r="J26" s="131"/>
      <c r="K26" s="131"/>
      <c r="L26" s="131"/>
      <c r="M26" s="131"/>
      <c r="N26" s="131"/>
    </row>
    <row r="27" spans="1:14" s="93" customFormat="1" ht="13.5">
      <c r="A27" s="156"/>
      <c r="B27" s="323"/>
      <c r="C27" s="323"/>
      <c r="D27" s="323"/>
      <c r="E27" s="323"/>
      <c r="F27" s="323"/>
      <c r="G27" s="131"/>
      <c r="H27" s="131"/>
      <c r="I27" s="131"/>
      <c r="J27" s="131"/>
      <c r="K27" s="131"/>
      <c r="L27" s="131"/>
      <c r="M27" s="131"/>
      <c r="N27" s="131"/>
    </row>
    <row r="28" spans="1:14" s="93" customFormat="1" ht="13.5">
      <c r="A28" s="156"/>
      <c r="B28" s="323"/>
      <c r="C28" s="323"/>
      <c r="D28" s="323"/>
      <c r="E28" s="323"/>
      <c r="F28" s="323"/>
      <c r="G28" s="131"/>
      <c r="H28" s="131"/>
      <c r="I28" s="131"/>
      <c r="J28" s="131"/>
      <c r="K28" s="131"/>
      <c r="L28" s="131"/>
      <c r="M28" s="131"/>
      <c r="N28" s="131"/>
    </row>
    <row r="29" spans="1:14" s="93" customFormat="1" ht="13.5">
      <c r="A29" s="156"/>
      <c r="B29" s="323"/>
      <c r="C29" s="323"/>
      <c r="D29" s="323"/>
      <c r="E29" s="323"/>
      <c r="F29" s="323"/>
      <c r="G29" s="131"/>
      <c r="H29" s="131"/>
      <c r="I29" s="131"/>
      <c r="J29" s="131"/>
      <c r="K29" s="131"/>
      <c r="L29" s="131"/>
      <c r="M29" s="131"/>
      <c r="N29" s="131"/>
    </row>
    <row r="30" spans="1:14" s="93" customFormat="1" ht="13.5">
      <c r="A30" s="156"/>
      <c r="B30" s="323"/>
      <c r="C30" s="323"/>
      <c r="D30" s="323"/>
      <c r="E30" s="323"/>
      <c r="F30" s="323"/>
      <c r="G30" s="131"/>
      <c r="H30" s="131"/>
      <c r="I30" s="131"/>
      <c r="J30" s="131"/>
      <c r="K30" s="131"/>
      <c r="L30" s="131"/>
      <c r="M30" s="131"/>
      <c r="N30" s="131"/>
    </row>
    <row r="31" spans="1:14" s="93" customFormat="1" ht="13.5">
      <c r="A31" s="156"/>
      <c r="B31" s="323"/>
      <c r="C31" s="323"/>
      <c r="D31" s="323"/>
      <c r="E31" s="323"/>
      <c r="F31" s="323"/>
      <c r="G31" s="131"/>
      <c r="H31" s="131"/>
      <c r="I31" s="131"/>
      <c r="J31" s="131"/>
      <c r="K31" s="131"/>
      <c r="L31" s="131"/>
      <c r="M31" s="131"/>
      <c r="N31" s="131"/>
    </row>
    <row r="32" spans="1:14" s="93" customFormat="1" ht="13.5">
      <c r="A32" s="156"/>
      <c r="B32" s="323"/>
      <c r="C32" s="323"/>
      <c r="D32" s="323"/>
      <c r="E32" s="323"/>
      <c r="F32" s="323"/>
      <c r="G32" s="131"/>
      <c r="H32" s="131"/>
      <c r="I32" s="131"/>
      <c r="J32" s="131"/>
      <c r="K32" s="131"/>
      <c r="L32" s="131"/>
      <c r="M32" s="131"/>
      <c r="N32" s="131"/>
    </row>
    <row r="33" spans="1:14" s="93" customFormat="1" ht="13.5">
      <c r="A33" s="146"/>
      <c r="B33" s="322" t="s">
        <v>121</v>
      </c>
      <c r="C33" s="322"/>
      <c r="D33" s="322"/>
      <c r="E33" s="322"/>
      <c r="F33" s="322"/>
      <c r="G33" s="135">
        <v>5090000</v>
      </c>
      <c r="H33" s="135">
        <v>1190000</v>
      </c>
      <c r="I33" s="135"/>
      <c r="J33" s="131">
        <v>6280000</v>
      </c>
      <c r="K33" s="135">
        <v>5430000</v>
      </c>
      <c r="L33" s="135">
        <v>1190000</v>
      </c>
      <c r="M33" s="135"/>
      <c r="N33" s="131">
        <v>6620000</v>
      </c>
    </row>
  </sheetData>
  <sheetProtection/>
  <mergeCells count="21">
    <mergeCell ref="G4:J4"/>
    <mergeCell ref="K20:N20"/>
    <mergeCell ref="A20:A21"/>
    <mergeCell ref="G20:J20"/>
    <mergeCell ref="B20:F21"/>
    <mergeCell ref="K4:N4"/>
    <mergeCell ref="B4:B5"/>
    <mergeCell ref="B22:F22"/>
    <mergeCell ref="B32:F32"/>
    <mergeCell ref="B23:F23"/>
    <mergeCell ref="B24:F24"/>
    <mergeCell ref="B25:F25"/>
    <mergeCell ref="A4:A5"/>
    <mergeCell ref="C4:F4"/>
    <mergeCell ref="B33:F33"/>
    <mergeCell ref="B26:F26"/>
    <mergeCell ref="B27:F27"/>
    <mergeCell ref="B28:F28"/>
    <mergeCell ref="B29:F29"/>
    <mergeCell ref="B30:F30"/>
    <mergeCell ref="B31:F31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SheetLayoutView="90" zoomScalePageLayoutView="0" workbookViewId="0" topLeftCell="A1">
      <selection activeCell="I21" sqref="I21"/>
    </sheetView>
  </sheetViews>
  <sheetFormatPr defaultColWidth="9.25390625" defaultRowHeight="12.75"/>
  <cols>
    <col min="1" max="1" width="8.00390625" style="38" customWidth="1"/>
    <col min="2" max="2" width="38.50390625" style="38" customWidth="1"/>
    <col min="3" max="3" width="9.25390625" style="38" customWidth="1"/>
    <col min="4" max="4" width="12.25390625" style="38" customWidth="1"/>
    <col min="5" max="5" width="9.25390625" style="38" customWidth="1"/>
    <col min="6" max="6" width="2.00390625" style="38" customWidth="1"/>
    <col min="7" max="7" width="11.50390625" style="38" bestFit="1" customWidth="1"/>
    <col min="8" max="8" width="9.25390625" style="38" customWidth="1"/>
    <col min="9" max="9" width="9.50390625" style="38" bestFit="1" customWidth="1"/>
    <col min="10" max="16384" width="9.25390625" style="38" customWidth="1"/>
  </cols>
  <sheetData>
    <row r="1" spans="1:15" ht="15">
      <c r="A1" s="71" t="s">
        <v>228</v>
      </c>
      <c r="B1" s="71"/>
      <c r="C1" s="71"/>
      <c r="D1" s="71"/>
      <c r="E1" s="71"/>
      <c r="F1" s="71"/>
      <c r="G1" s="71"/>
      <c r="H1" s="36"/>
      <c r="I1" s="36"/>
      <c r="J1" s="154"/>
      <c r="K1" s="71"/>
      <c r="L1" s="63"/>
      <c r="M1" s="154"/>
      <c r="N1" s="154"/>
      <c r="O1" s="160"/>
    </row>
    <row r="2" spans="1:15" ht="1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154"/>
      <c r="K2" s="154"/>
      <c r="L2" s="63"/>
      <c r="M2" s="154"/>
      <c r="N2" s="154"/>
      <c r="O2" s="160"/>
    </row>
    <row r="3" spans="1:14" ht="15.75" thickBot="1">
      <c r="A3" s="37" t="s">
        <v>241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/>
    </row>
    <row r="4" spans="1:15" ht="15" customHeight="1">
      <c r="A4" s="307" t="s">
        <v>11</v>
      </c>
      <c r="B4" s="312" t="s">
        <v>12</v>
      </c>
      <c r="C4" s="312" t="s">
        <v>13</v>
      </c>
      <c r="D4" s="351" t="s">
        <v>14</v>
      </c>
      <c r="E4" s="352"/>
      <c r="F4" s="353"/>
      <c r="G4" s="316" t="s">
        <v>201</v>
      </c>
      <c r="H4" s="317"/>
      <c r="I4" s="321"/>
      <c r="J4" s="316" t="s">
        <v>202</v>
      </c>
      <c r="K4" s="317"/>
      <c r="L4" s="321"/>
      <c r="M4" s="337" t="s">
        <v>203</v>
      </c>
      <c r="N4" s="337"/>
      <c r="O4" s="338"/>
    </row>
    <row r="5" spans="1:15" ht="41.25">
      <c r="A5" s="304"/>
      <c r="B5" s="315"/>
      <c r="C5" s="315"/>
      <c r="D5" s="331"/>
      <c r="E5" s="332"/>
      <c r="F5" s="333"/>
      <c r="G5" s="201" t="s">
        <v>29</v>
      </c>
      <c r="H5" s="201" t="s">
        <v>30</v>
      </c>
      <c r="I5" s="179" t="s">
        <v>132</v>
      </c>
      <c r="J5" s="201" t="s">
        <v>29</v>
      </c>
      <c r="K5" s="201" t="s">
        <v>30</v>
      </c>
      <c r="L5" s="179" t="s">
        <v>133</v>
      </c>
      <c r="M5" s="146" t="s">
        <v>29</v>
      </c>
      <c r="N5" s="146" t="s">
        <v>30</v>
      </c>
      <c r="O5" s="225" t="s">
        <v>134</v>
      </c>
    </row>
    <row r="6" spans="1:15" ht="13.5">
      <c r="A6" s="237">
        <v>1</v>
      </c>
      <c r="B6" s="74">
        <v>2</v>
      </c>
      <c r="C6" s="74">
        <v>3</v>
      </c>
      <c r="D6" s="339">
        <v>4</v>
      </c>
      <c r="E6" s="340"/>
      <c r="F6" s="341"/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74">
        <v>12</v>
      </c>
      <c r="O6" s="267">
        <v>13</v>
      </c>
    </row>
    <row r="7" spans="1:15" ht="13.5">
      <c r="A7" s="268"/>
      <c r="B7" s="222" t="s">
        <v>106</v>
      </c>
      <c r="C7" s="209"/>
      <c r="D7" s="334"/>
      <c r="E7" s="335"/>
      <c r="F7" s="336"/>
      <c r="G7" s="155"/>
      <c r="H7" s="155"/>
      <c r="I7" s="155"/>
      <c r="J7" s="155"/>
      <c r="K7" s="155"/>
      <c r="L7" s="155"/>
      <c r="M7" s="155"/>
      <c r="N7" s="155"/>
      <c r="O7" s="269"/>
    </row>
    <row r="8" spans="1:15" ht="13.5">
      <c r="A8" s="268"/>
      <c r="B8" s="119" t="s">
        <v>229</v>
      </c>
      <c r="C8" s="209" t="s">
        <v>223</v>
      </c>
      <c r="D8" s="342" t="s">
        <v>224</v>
      </c>
      <c r="E8" s="343"/>
      <c r="F8" s="344"/>
      <c r="G8" s="155">
        <v>1464.09</v>
      </c>
      <c r="H8" s="155">
        <v>0</v>
      </c>
      <c r="I8" s="155">
        <f>SUM(G8+H8)</f>
        <v>1464.09</v>
      </c>
      <c r="J8" s="155">
        <v>2335</v>
      </c>
      <c r="K8" s="155"/>
      <c r="L8" s="155">
        <f>SUM(J8+K8)</f>
        <v>2335</v>
      </c>
      <c r="M8" s="155">
        <v>2540</v>
      </c>
      <c r="N8" s="155"/>
      <c r="O8" s="269">
        <f>SUM(M8+N8)</f>
        <v>2540</v>
      </c>
    </row>
    <row r="9" spans="1:15" ht="13.5">
      <c r="A9" s="268"/>
      <c r="B9" s="119" t="s">
        <v>230</v>
      </c>
      <c r="C9" s="209" t="s">
        <v>223</v>
      </c>
      <c r="D9" s="345" t="s">
        <v>224</v>
      </c>
      <c r="E9" s="346"/>
      <c r="F9" s="347"/>
      <c r="G9" s="155">
        <v>26</v>
      </c>
      <c r="H9" s="155"/>
      <c r="I9" s="155">
        <f>SUM(G9+H9)</f>
        <v>26</v>
      </c>
      <c r="J9" s="155">
        <v>26</v>
      </c>
      <c r="K9" s="155"/>
      <c r="L9" s="155">
        <f aca="true" t="shared" si="0" ref="L9:L21">SUM(J9+K9)</f>
        <v>26</v>
      </c>
      <c r="M9" s="155">
        <v>26</v>
      </c>
      <c r="N9" s="155"/>
      <c r="O9" s="269">
        <f>SUM(M9+N9)</f>
        <v>26</v>
      </c>
    </row>
    <row r="10" spans="1:15" ht="32.25" customHeight="1">
      <c r="A10" s="270"/>
      <c r="B10" s="152" t="s">
        <v>231</v>
      </c>
      <c r="C10" s="209" t="s">
        <v>223</v>
      </c>
      <c r="D10" s="345" t="s">
        <v>224</v>
      </c>
      <c r="E10" s="346"/>
      <c r="F10" s="347"/>
      <c r="G10" s="223">
        <v>1417.8</v>
      </c>
      <c r="H10" s="223">
        <v>802.29</v>
      </c>
      <c r="I10" s="224">
        <f>SUM(G10+H10)</f>
        <v>2220.09</v>
      </c>
      <c r="J10" s="223">
        <v>1800</v>
      </c>
      <c r="K10" s="223">
        <v>943.26</v>
      </c>
      <c r="L10" s="224">
        <f t="shared" si="0"/>
        <v>2743.26</v>
      </c>
      <c r="M10" s="223">
        <v>1650</v>
      </c>
      <c r="N10" s="223">
        <v>1010</v>
      </c>
      <c r="O10" s="271">
        <f>SUM(M10+N10)</f>
        <v>2660</v>
      </c>
    </row>
    <row r="11" spans="1:15" ht="13.5">
      <c r="A11" s="268"/>
      <c r="B11" s="221" t="s">
        <v>107</v>
      </c>
      <c r="C11" s="209"/>
      <c r="D11" s="348"/>
      <c r="E11" s="349"/>
      <c r="F11" s="350"/>
      <c r="G11" s="158">
        <v>0</v>
      </c>
      <c r="H11" s="158"/>
      <c r="I11" s="158">
        <f>SUM(G11+H11)</f>
        <v>0</v>
      </c>
      <c r="J11" s="158"/>
      <c r="K11" s="158"/>
      <c r="L11" s="155">
        <f t="shared" si="0"/>
        <v>0</v>
      </c>
      <c r="M11" s="158"/>
      <c r="N11" s="158"/>
      <c r="O11" s="269"/>
    </row>
    <row r="12" spans="1:15" ht="30" customHeight="1">
      <c r="A12" s="268"/>
      <c r="B12" s="156" t="s">
        <v>232</v>
      </c>
      <c r="C12" s="209" t="s">
        <v>233</v>
      </c>
      <c r="D12" s="334" t="s">
        <v>234</v>
      </c>
      <c r="E12" s="335"/>
      <c r="F12" s="336"/>
      <c r="G12" s="158"/>
      <c r="H12" s="158">
        <v>17</v>
      </c>
      <c r="I12" s="158">
        <f aca="true" t="shared" si="1" ref="I12:I23">SUM(G12+H12)</f>
        <v>17</v>
      </c>
      <c r="J12" s="158"/>
      <c r="K12" s="158">
        <v>20</v>
      </c>
      <c r="L12" s="155">
        <f t="shared" si="0"/>
        <v>20</v>
      </c>
      <c r="M12" s="158"/>
      <c r="N12" s="158">
        <v>23</v>
      </c>
      <c r="O12" s="269">
        <f aca="true" t="shared" si="2" ref="O12:O18">SUM(M12+N12)</f>
        <v>23</v>
      </c>
    </row>
    <row r="13" spans="1:15" ht="13.5">
      <c r="A13" s="268"/>
      <c r="B13" s="156" t="s">
        <v>235</v>
      </c>
      <c r="C13" s="209" t="s">
        <v>225</v>
      </c>
      <c r="D13" s="334" t="s">
        <v>234</v>
      </c>
      <c r="E13" s="335"/>
      <c r="F13" s="336"/>
      <c r="G13" s="158">
        <v>11</v>
      </c>
      <c r="H13" s="158">
        <v>13</v>
      </c>
      <c r="I13" s="158">
        <f t="shared" si="1"/>
        <v>24</v>
      </c>
      <c r="J13" s="158">
        <v>11</v>
      </c>
      <c r="K13" s="158">
        <v>13</v>
      </c>
      <c r="L13" s="155">
        <f t="shared" si="0"/>
        <v>24</v>
      </c>
      <c r="M13" s="158">
        <v>11</v>
      </c>
      <c r="N13" s="158">
        <v>13</v>
      </c>
      <c r="O13" s="269">
        <f t="shared" si="2"/>
        <v>24</v>
      </c>
    </row>
    <row r="14" spans="1:15" ht="20.25" customHeight="1">
      <c r="A14" s="268"/>
      <c r="B14" s="156" t="s">
        <v>236</v>
      </c>
      <c r="C14" s="209" t="s">
        <v>237</v>
      </c>
      <c r="D14" s="334" t="s">
        <v>234</v>
      </c>
      <c r="E14" s="335"/>
      <c r="F14" s="336"/>
      <c r="G14" s="158"/>
      <c r="H14" s="158">
        <v>512.96</v>
      </c>
      <c r="I14" s="158">
        <f t="shared" si="1"/>
        <v>512.96</v>
      </c>
      <c r="J14" s="158">
        <v>0</v>
      </c>
      <c r="K14" s="158">
        <v>540</v>
      </c>
      <c r="L14" s="155">
        <f t="shared" si="0"/>
        <v>540</v>
      </c>
      <c r="M14" s="158"/>
      <c r="N14" s="158">
        <v>570</v>
      </c>
      <c r="O14" s="269">
        <f t="shared" si="2"/>
        <v>570</v>
      </c>
    </row>
    <row r="15" spans="1:15" ht="27">
      <c r="A15" s="268"/>
      <c r="B15" s="156" t="s">
        <v>226</v>
      </c>
      <c r="C15" s="209" t="s">
        <v>223</v>
      </c>
      <c r="D15" s="334" t="s">
        <v>234</v>
      </c>
      <c r="E15" s="335"/>
      <c r="F15" s="336"/>
      <c r="G15" s="210"/>
      <c r="H15" s="158"/>
      <c r="I15" s="210">
        <f>SUM(I8/I9)</f>
        <v>56.3</v>
      </c>
      <c r="J15" s="210">
        <f>SUM(J8/J9)</f>
        <v>89.8</v>
      </c>
      <c r="K15" s="158"/>
      <c r="L15" s="155">
        <f t="shared" si="0"/>
        <v>89.8</v>
      </c>
      <c r="M15" s="210">
        <f>SUM(M8/M9)</f>
        <v>97.7</v>
      </c>
      <c r="N15" s="158"/>
      <c r="O15" s="269">
        <f t="shared" si="2"/>
        <v>97.7</v>
      </c>
    </row>
    <row r="16" spans="1:15" ht="35.25" customHeight="1">
      <c r="A16" s="268"/>
      <c r="B16" s="156" t="s">
        <v>238</v>
      </c>
      <c r="C16" s="209" t="s">
        <v>223</v>
      </c>
      <c r="D16" s="334" t="s">
        <v>234</v>
      </c>
      <c r="E16" s="335"/>
      <c r="F16" s="336"/>
      <c r="G16" s="158"/>
      <c r="H16" s="158"/>
      <c r="I16" s="223">
        <f>SUM(I10/I13)</f>
        <v>92.5</v>
      </c>
      <c r="J16" s="158"/>
      <c r="K16" s="158"/>
      <c r="L16" s="223">
        <f>SUM(L10/L13)</f>
        <v>114.3</v>
      </c>
      <c r="M16" s="158"/>
      <c r="N16" s="158"/>
      <c r="O16" s="272">
        <f>SUM(O10/O13)</f>
        <v>110.83</v>
      </c>
    </row>
    <row r="17" spans="1:15" ht="13.5">
      <c r="A17" s="268"/>
      <c r="B17" s="156"/>
      <c r="C17" s="211"/>
      <c r="D17" s="334"/>
      <c r="E17" s="335"/>
      <c r="F17" s="336"/>
      <c r="G17" s="158"/>
      <c r="H17" s="158"/>
      <c r="I17" s="158">
        <f t="shared" si="1"/>
        <v>0</v>
      </c>
      <c r="J17" s="158"/>
      <c r="K17" s="158"/>
      <c r="L17" s="155">
        <f t="shared" si="0"/>
        <v>0</v>
      </c>
      <c r="M17" s="158"/>
      <c r="N17" s="158"/>
      <c r="O17" s="269">
        <f t="shared" si="2"/>
        <v>0</v>
      </c>
    </row>
    <row r="18" spans="1:15" ht="13.5">
      <c r="A18" s="270"/>
      <c r="B18" s="221" t="s">
        <v>109</v>
      </c>
      <c r="C18" s="212"/>
      <c r="D18" s="334"/>
      <c r="E18" s="335"/>
      <c r="F18" s="336"/>
      <c r="G18" s="158"/>
      <c r="H18" s="158"/>
      <c r="I18" s="158">
        <f t="shared" si="1"/>
        <v>0</v>
      </c>
      <c r="J18" s="158"/>
      <c r="K18" s="158"/>
      <c r="L18" s="155">
        <f t="shared" si="0"/>
        <v>0</v>
      </c>
      <c r="M18" s="158"/>
      <c r="N18" s="158"/>
      <c r="O18" s="269">
        <f t="shared" si="2"/>
        <v>0</v>
      </c>
    </row>
    <row r="19" spans="1:15" ht="26.25">
      <c r="A19" s="270"/>
      <c r="B19" s="213" t="s">
        <v>239</v>
      </c>
      <c r="C19" s="214" t="s">
        <v>227</v>
      </c>
      <c r="D19" s="334" t="s">
        <v>234</v>
      </c>
      <c r="E19" s="335"/>
      <c r="F19" s="336"/>
      <c r="G19" s="158"/>
      <c r="H19" s="158"/>
      <c r="I19" s="158">
        <v>101.5</v>
      </c>
      <c r="J19" s="158"/>
      <c r="K19" s="158"/>
      <c r="L19" s="215">
        <f>SUM(L14*100/I14)</f>
        <v>105.3</v>
      </c>
      <c r="M19" s="158"/>
      <c r="N19" s="158"/>
      <c r="O19" s="259">
        <f>SUM(O14*100/L14)</f>
        <v>105.6</v>
      </c>
    </row>
    <row r="20" spans="1:15" ht="39">
      <c r="A20" s="270"/>
      <c r="B20" s="216" t="s">
        <v>240</v>
      </c>
      <c r="C20" s="211" t="s">
        <v>227</v>
      </c>
      <c r="D20" s="334" t="s">
        <v>234</v>
      </c>
      <c r="E20" s="335"/>
      <c r="F20" s="336"/>
      <c r="G20" s="158"/>
      <c r="H20" s="158"/>
      <c r="I20" s="158">
        <v>124.6</v>
      </c>
      <c r="J20" s="158"/>
      <c r="K20" s="158"/>
      <c r="L20" s="217">
        <f>SUM(L10*100/I10)</f>
        <v>123.6</v>
      </c>
      <c r="M20" s="158"/>
      <c r="N20" s="158"/>
      <c r="O20" s="259">
        <f>SUM(O10*100/L10)</f>
        <v>97</v>
      </c>
    </row>
    <row r="21" spans="1:15" ht="13.5">
      <c r="A21" s="268"/>
      <c r="B21" s="156" t="s">
        <v>108</v>
      </c>
      <c r="C21" s="157"/>
      <c r="D21" s="334"/>
      <c r="E21" s="335"/>
      <c r="F21" s="336"/>
      <c r="G21" s="158"/>
      <c r="H21" s="158"/>
      <c r="I21" s="158">
        <f t="shared" si="1"/>
        <v>0</v>
      </c>
      <c r="J21" s="158"/>
      <c r="K21" s="158"/>
      <c r="L21" s="155">
        <f t="shared" si="0"/>
        <v>0</v>
      </c>
      <c r="M21" s="158"/>
      <c r="N21" s="158"/>
      <c r="O21" s="269"/>
    </row>
    <row r="22" spans="1:15" ht="14.25" thickBot="1">
      <c r="A22" s="273"/>
      <c r="B22" s="274"/>
      <c r="C22" s="275"/>
      <c r="D22" s="354"/>
      <c r="E22" s="355"/>
      <c r="F22" s="356"/>
      <c r="G22" s="276"/>
      <c r="H22" s="276"/>
      <c r="I22" s="276">
        <f t="shared" si="1"/>
        <v>0</v>
      </c>
      <c r="J22" s="276"/>
      <c r="K22" s="276"/>
      <c r="L22" s="276"/>
      <c r="M22" s="276"/>
      <c r="N22" s="276"/>
      <c r="O22" s="277"/>
    </row>
    <row r="23" spans="2:10" ht="13.5">
      <c r="B23" s="120"/>
      <c r="C23" s="120"/>
      <c r="D23" s="120"/>
      <c r="E23" s="120"/>
      <c r="F23" s="120"/>
      <c r="G23" s="120"/>
      <c r="H23" s="120"/>
      <c r="I23" s="218">
        <f t="shared" si="1"/>
        <v>0</v>
      </c>
      <c r="J23" s="120"/>
    </row>
    <row r="24" spans="2:10" ht="12.75">
      <c r="B24" s="120"/>
      <c r="C24" s="120"/>
      <c r="D24" s="120"/>
      <c r="E24" s="120"/>
      <c r="F24" s="120"/>
      <c r="G24" s="120"/>
      <c r="H24" s="120"/>
      <c r="I24" s="120"/>
      <c r="J24" s="120"/>
    </row>
    <row r="25" spans="2:10" ht="12.75">
      <c r="B25" s="120"/>
      <c r="C25" s="120"/>
      <c r="D25" s="120"/>
      <c r="E25" s="120"/>
      <c r="F25" s="120"/>
      <c r="G25" s="120"/>
      <c r="H25" s="120"/>
      <c r="I25" s="120"/>
      <c r="J25" s="120"/>
    </row>
  </sheetData>
  <sheetProtection/>
  <mergeCells count="24">
    <mergeCell ref="D18:F18"/>
    <mergeCell ref="D19:F19"/>
    <mergeCell ref="D20:F20"/>
    <mergeCell ref="D21:F21"/>
    <mergeCell ref="A4:A5"/>
    <mergeCell ref="B4:B5"/>
    <mergeCell ref="C4:C5"/>
    <mergeCell ref="D4:F5"/>
    <mergeCell ref="D22:F22"/>
    <mergeCell ref="D12:F12"/>
    <mergeCell ref="D13:F13"/>
    <mergeCell ref="D14:F14"/>
    <mergeCell ref="D15:F15"/>
    <mergeCell ref="D16:F16"/>
    <mergeCell ref="G4:I4"/>
    <mergeCell ref="J4:L4"/>
    <mergeCell ref="D17:F17"/>
    <mergeCell ref="M4:O4"/>
    <mergeCell ref="D6:F6"/>
    <mergeCell ref="D7:F7"/>
    <mergeCell ref="D8:F8"/>
    <mergeCell ref="D9:F9"/>
    <mergeCell ref="D10:F10"/>
    <mergeCell ref="D11:F1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Zeros="0" zoomScaleSheetLayoutView="100" zoomScalePageLayoutView="0" workbookViewId="0" topLeftCell="A10">
      <selection activeCell="K14" sqref="K14"/>
    </sheetView>
  </sheetViews>
  <sheetFormatPr defaultColWidth="9.25390625" defaultRowHeight="12.75"/>
  <cols>
    <col min="1" max="1" width="4.50390625" style="38" customWidth="1"/>
    <col min="2" max="2" width="40.50390625" style="38" customWidth="1"/>
    <col min="3" max="4" width="9.25390625" style="38" customWidth="1"/>
    <col min="5" max="5" width="4.50390625" style="38" customWidth="1"/>
    <col min="6" max="6" width="0.5" style="38" hidden="1" customWidth="1"/>
    <col min="7" max="16384" width="9.25390625" style="38" customWidth="1"/>
  </cols>
  <sheetData>
    <row r="1" spans="1:12" ht="18" customHeight="1">
      <c r="A1" s="71" t="s">
        <v>228</v>
      </c>
      <c r="B1" s="71"/>
      <c r="C1" s="71"/>
      <c r="D1" s="71"/>
      <c r="E1" s="71"/>
      <c r="F1" s="71"/>
      <c r="G1" s="71"/>
      <c r="H1" s="36"/>
      <c r="I1" s="36"/>
      <c r="J1" s="154"/>
      <c r="K1" s="71"/>
      <c r="L1" s="63"/>
    </row>
    <row r="2" spans="1:12" ht="12.75" customHeight="1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154"/>
      <c r="K2" s="154"/>
      <c r="L2" s="63"/>
    </row>
    <row r="3" spans="1:12" ht="27" customHeight="1">
      <c r="A3" s="37" t="s">
        <v>249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6" customHeight="1">
      <c r="A4" s="305" t="s">
        <v>11</v>
      </c>
      <c r="B4" s="305" t="s">
        <v>12</v>
      </c>
      <c r="C4" s="305" t="s">
        <v>13</v>
      </c>
      <c r="D4" s="328" t="s">
        <v>14</v>
      </c>
      <c r="E4" s="329"/>
      <c r="F4" s="330"/>
      <c r="G4" s="325" t="s">
        <v>247</v>
      </c>
      <c r="H4" s="326"/>
      <c r="I4" s="327"/>
      <c r="J4" s="325" t="s">
        <v>248</v>
      </c>
      <c r="K4" s="326"/>
      <c r="L4" s="327"/>
    </row>
    <row r="5" spans="1:12" ht="41.25">
      <c r="A5" s="315"/>
      <c r="B5" s="315"/>
      <c r="C5" s="315"/>
      <c r="D5" s="331"/>
      <c r="E5" s="332"/>
      <c r="F5" s="333"/>
      <c r="G5" s="201" t="s">
        <v>29</v>
      </c>
      <c r="H5" s="201" t="s">
        <v>30</v>
      </c>
      <c r="I5" s="179" t="s">
        <v>132</v>
      </c>
      <c r="J5" s="201" t="s">
        <v>29</v>
      </c>
      <c r="K5" s="201" t="s">
        <v>30</v>
      </c>
      <c r="L5" s="179" t="s">
        <v>133</v>
      </c>
    </row>
    <row r="6" spans="1:12" ht="45" customHeight="1">
      <c r="A6" s="74">
        <v>1</v>
      </c>
      <c r="B6" s="74">
        <v>2</v>
      </c>
      <c r="C6" s="74">
        <v>3</v>
      </c>
      <c r="D6" s="339">
        <v>4</v>
      </c>
      <c r="E6" s="340"/>
      <c r="F6" s="341"/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</row>
    <row r="7" spans="1:12" ht="15.75" customHeight="1">
      <c r="A7" s="146"/>
      <c r="B7" s="222" t="s">
        <v>106</v>
      </c>
      <c r="C7" s="209"/>
      <c r="D7" s="334"/>
      <c r="E7" s="335"/>
      <c r="F7" s="336"/>
      <c r="G7" s="155"/>
      <c r="H7" s="155"/>
      <c r="I7" s="155"/>
      <c r="J7" s="155"/>
      <c r="K7" s="155"/>
      <c r="L7" s="155"/>
    </row>
    <row r="8" spans="1:12" ht="18.75" customHeight="1">
      <c r="A8" s="146"/>
      <c r="B8" s="119" t="s">
        <v>229</v>
      </c>
      <c r="C8" s="209" t="s">
        <v>223</v>
      </c>
      <c r="D8" s="342" t="s">
        <v>224</v>
      </c>
      <c r="E8" s="343"/>
      <c r="F8" s="344"/>
      <c r="G8" s="155">
        <v>2740</v>
      </c>
      <c r="H8" s="155">
        <v>0</v>
      </c>
      <c r="I8" s="155">
        <f aca="true" t="shared" si="0" ref="I8:I14">SUM(G8+H8)</f>
        <v>2740</v>
      </c>
      <c r="J8" s="155">
        <v>2940</v>
      </c>
      <c r="K8" s="155"/>
      <c r="L8" s="155">
        <f>SUM(J8+K8)</f>
        <v>2940</v>
      </c>
    </row>
    <row r="9" spans="1:12" ht="20.25" customHeight="1">
      <c r="A9" s="146"/>
      <c r="B9" s="119" t="s">
        <v>230</v>
      </c>
      <c r="C9" s="209" t="s">
        <v>223</v>
      </c>
      <c r="D9" s="345" t="s">
        <v>224</v>
      </c>
      <c r="E9" s="346"/>
      <c r="F9" s="347"/>
      <c r="G9" s="155">
        <v>26</v>
      </c>
      <c r="H9" s="155"/>
      <c r="I9" s="155">
        <f t="shared" si="0"/>
        <v>26</v>
      </c>
      <c r="J9" s="155">
        <v>26</v>
      </c>
      <c r="K9" s="155"/>
      <c r="L9" s="155">
        <f aca="true" t="shared" si="1" ref="L9:L15">SUM(J9+K9)</f>
        <v>26</v>
      </c>
    </row>
    <row r="10" spans="1:12" ht="12.75" customHeight="1">
      <c r="A10" s="151"/>
      <c r="B10" s="152" t="s">
        <v>231</v>
      </c>
      <c r="C10" s="209" t="s">
        <v>223</v>
      </c>
      <c r="D10" s="345" t="s">
        <v>224</v>
      </c>
      <c r="E10" s="346"/>
      <c r="F10" s="347"/>
      <c r="G10" s="223">
        <v>1700</v>
      </c>
      <c r="H10" s="223">
        <v>850</v>
      </c>
      <c r="I10" s="224">
        <f t="shared" si="0"/>
        <v>2550</v>
      </c>
      <c r="J10" s="223">
        <v>1800</v>
      </c>
      <c r="K10" s="223">
        <v>840</v>
      </c>
      <c r="L10" s="224">
        <f t="shared" si="1"/>
        <v>2640</v>
      </c>
    </row>
    <row r="11" spans="1:12" ht="13.5">
      <c r="A11" s="146"/>
      <c r="B11" s="221" t="s">
        <v>107</v>
      </c>
      <c r="C11" s="209"/>
      <c r="D11" s="348"/>
      <c r="E11" s="349"/>
      <c r="F11" s="350"/>
      <c r="G11" s="158">
        <v>0</v>
      </c>
      <c r="H11" s="158"/>
      <c r="I11" s="158">
        <f t="shared" si="0"/>
        <v>0</v>
      </c>
      <c r="J11" s="158"/>
      <c r="K11" s="158"/>
      <c r="L11" s="155">
        <f t="shared" si="1"/>
        <v>0</v>
      </c>
    </row>
    <row r="12" spans="1:12" ht="32.25" customHeight="1">
      <c r="A12" s="146"/>
      <c r="B12" s="156" t="s">
        <v>232</v>
      </c>
      <c r="C12" s="209" t="s">
        <v>233</v>
      </c>
      <c r="D12" s="334" t="s">
        <v>234</v>
      </c>
      <c r="E12" s="335"/>
      <c r="F12" s="336"/>
      <c r="G12" s="158"/>
      <c r="H12" s="158">
        <v>28</v>
      </c>
      <c r="I12" s="158">
        <f t="shared" si="0"/>
        <v>28</v>
      </c>
      <c r="J12" s="158"/>
      <c r="K12" s="158">
        <v>30</v>
      </c>
      <c r="L12" s="155">
        <f t="shared" si="1"/>
        <v>30</v>
      </c>
    </row>
    <row r="13" spans="1:12" ht="33" customHeight="1">
      <c r="A13" s="146"/>
      <c r="B13" s="156" t="s">
        <v>235</v>
      </c>
      <c r="C13" s="209" t="s">
        <v>225</v>
      </c>
      <c r="D13" s="334" t="s">
        <v>234</v>
      </c>
      <c r="E13" s="335"/>
      <c r="F13" s="336"/>
      <c r="G13" s="158">
        <v>11</v>
      </c>
      <c r="H13" s="158">
        <v>13</v>
      </c>
      <c r="I13" s="158">
        <f t="shared" si="0"/>
        <v>24</v>
      </c>
      <c r="J13" s="158">
        <v>11</v>
      </c>
      <c r="K13" s="158">
        <v>13</v>
      </c>
      <c r="L13" s="155">
        <f t="shared" si="1"/>
        <v>24</v>
      </c>
    </row>
    <row r="14" spans="1:12" ht="19.5" customHeight="1">
      <c r="A14" s="146"/>
      <c r="B14" s="156" t="s">
        <v>236</v>
      </c>
      <c r="C14" s="209" t="s">
        <v>237</v>
      </c>
      <c r="D14" s="334" t="s">
        <v>234</v>
      </c>
      <c r="E14" s="335"/>
      <c r="F14" s="336"/>
      <c r="G14" s="158"/>
      <c r="H14" s="158">
        <v>590</v>
      </c>
      <c r="I14" s="158">
        <f t="shared" si="0"/>
        <v>590</v>
      </c>
      <c r="J14" s="158">
        <v>0</v>
      </c>
      <c r="K14" s="158">
        <v>610</v>
      </c>
      <c r="L14" s="155">
        <f t="shared" si="1"/>
        <v>610</v>
      </c>
    </row>
    <row r="15" spans="1:12" ht="18.75" customHeight="1">
      <c r="A15" s="146"/>
      <c r="B15" s="156" t="s">
        <v>226</v>
      </c>
      <c r="C15" s="209" t="s">
        <v>223</v>
      </c>
      <c r="D15" s="334" t="s">
        <v>234</v>
      </c>
      <c r="E15" s="335"/>
      <c r="F15" s="336"/>
      <c r="G15" s="210"/>
      <c r="H15" s="158"/>
      <c r="I15" s="210">
        <f>SUM(I8/I9)</f>
        <v>105.4</v>
      </c>
      <c r="J15" s="210">
        <f>SUM(J8/J9)</f>
        <v>113.1</v>
      </c>
      <c r="K15" s="158"/>
      <c r="L15" s="155">
        <f t="shared" si="1"/>
        <v>113.1</v>
      </c>
    </row>
    <row r="16" spans="1:12" ht="30.75" customHeight="1">
      <c r="A16" s="146"/>
      <c r="B16" s="156" t="s">
        <v>238</v>
      </c>
      <c r="C16" s="209" t="s">
        <v>223</v>
      </c>
      <c r="D16" s="334" t="s">
        <v>234</v>
      </c>
      <c r="E16" s="335"/>
      <c r="F16" s="336"/>
      <c r="G16" s="158"/>
      <c r="H16" s="158"/>
      <c r="I16" s="223">
        <f>SUM(I10/I13)</f>
        <v>106.25</v>
      </c>
      <c r="J16" s="158"/>
      <c r="K16" s="158"/>
      <c r="L16" s="223">
        <f>SUM(L10/L13)</f>
        <v>110</v>
      </c>
    </row>
    <row r="17" spans="1:12" ht="13.5">
      <c r="A17" s="146"/>
      <c r="B17" s="156"/>
      <c r="C17" s="211"/>
      <c r="D17" s="334"/>
      <c r="E17" s="335"/>
      <c r="F17" s="336"/>
      <c r="G17" s="158"/>
      <c r="H17" s="158"/>
      <c r="I17" s="155">
        <f>SUM(G17+H17)</f>
        <v>0</v>
      </c>
      <c r="J17" s="158"/>
      <c r="K17" s="158"/>
      <c r="L17" s="174">
        <f>SUM(J17+K17)</f>
        <v>0</v>
      </c>
    </row>
    <row r="18" spans="1:12" ht="18.75" customHeight="1">
      <c r="A18" s="151"/>
      <c r="B18" s="221" t="s">
        <v>109</v>
      </c>
      <c r="C18" s="212"/>
      <c r="D18" s="334"/>
      <c r="E18" s="335"/>
      <c r="F18" s="336"/>
      <c r="G18" s="158"/>
      <c r="H18" s="158"/>
      <c r="I18" s="155">
        <f>SUM(G18+H18)</f>
        <v>0</v>
      </c>
      <c r="J18" s="158"/>
      <c r="K18" s="158"/>
      <c r="L18" s="174">
        <f>SUM(J18+K18)</f>
        <v>0</v>
      </c>
    </row>
    <row r="19" spans="1:12" ht="43.5" customHeight="1">
      <c r="A19" s="151"/>
      <c r="B19" s="213" t="s">
        <v>239</v>
      </c>
      <c r="C19" s="214" t="s">
        <v>227</v>
      </c>
      <c r="D19" s="334" t="s">
        <v>234</v>
      </c>
      <c r="E19" s="335"/>
      <c r="F19" s="336"/>
      <c r="G19" s="158"/>
      <c r="H19" s="158"/>
      <c r="I19" s="215">
        <f>SUM(I14*100/'8.1'!N14)</f>
        <v>103.5</v>
      </c>
      <c r="J19" s="158"/>
      <c r="K19" s="158"/>
      <c r="L19" s="150">
        <f>SUM(K14*100/H14)</f>
        <v>103.4</v>
      </c>
    </row>
    <row r="20" spans="1:12" ht="60" customHeight="1">
      <c r="A20" s="151"/>
      <c r="B20" s="216" t="s">
        <v>240</v>
      </c>
      <c r="C20" s="211" t="s">
        <v>227</v>
      </c>
      <c r="D20" s="334" t="s">
        <v>234</v>
      </c>
      <c r="E20" s="335"/>
      <c r="F20" s="336"/>
      <c r="G20" s="158"/>
      <c r="H20" s="158"/>
      <c r="I20" s="217">
        <f>SUM(I10*100/'8.1'!O10)</f>
        <v>95.9</v>
      </c>
      <c r="J20" s="158"/>
      <c r="K20" s="158"/>
      <c r="L20" s="150">
        <f>SUM(L10*100/I10)</f>
        <v>103.5</v>
      </c>
    </row>
    <row r="21" spans="1:12" ht="13.5">
      <c r="A21" s="146"/>
      <c r="B21" s="156" t="s">
        <v>108</v>
      </c>
      <c r="C21" s="157"/>
      <c r="D21" s="334"/>
      <c r="E21" s="335"/>
      <c r="F21" s="336"/>
      <c r="G21" s="158"/>
      <c r="H21" s="158"/>
      <c r="I21" s="155">
        <f>SUM(G21+H21)</f>
        <v>0</v>
      </c>
      <c r="J21" s="158"/>
      <c r="K21" s="158"/>
      <c r="L21" s="174"/>
    </row>
    <row r="22" spans="1:12" ht="13.5">
      <c r="A22" s="146"/>
      <c r="B22" s="156"/>
      <c r="C22" s="157"/>
      <c r="D22" s="334"/>
      <c r="E22" s="335"/>
      <c r="F22" s="336"/>
      <c r="G22" s="158"/>
      <c r="H22" s="158"/>
      <c r="I22" s="158"/>
      <c r="J22" s="158"/>
      <c r="K22" s="158"/>
      <c r="L22" s="174"/>
    </row>
    <row r="23" spans="2:10" ht="13.5">
      <c r="B23" s="120"/>
      <c r="C23" s="120"/>
      <c r="D23" s="120"/>
      <c r="E23" s="120"/>
      <c r="F23" s="120"/>
      <c r="G23" s="120"/>
      <c r="H23" s="120"/>
      <c r="I23" s="218">
        <f>SUM(G23+H23)</f>
        <v>0</v>
      </c>
      <c r="J23" s="120"/>
    </row>
    <row r="24" spans="2:10" ht="12.75">
      <c r="B24" s="120"/>
      <c r="C24" s="120"/>
      <c r="D24" s="120"/>
      <c r="E24" s="120"/>
      <c r="F24" s="120"/>
      <c r="G24" s="120"/>
      <c r="H24" s="120"/>
      <c r="I24" s="120"/>
      <c r="J24" s="120"/>
    </row>
  </sheetData>
  <sheetProtection/>
  <mergeCells count="23">
    <mergeCell ref="G4:I4"/>
    <mergeCell ref="J4:L4"/>
    <mergeCell ref="D11:F11"/>
    <mergeCell ref="D12:F12"/>
    <mergeCell ref="D6:F6"/>
    <mergeCell ref="D7:F7"/>
    <mergeCell ref="D8:F8"/>
    <mergeCell ref="D9:F9"/>
    <mergeCell ref="D10:F10"/>
    <mergeCell ref="D19:F19"/>
    <mergeCell ref="D20:F20"/>
    <mergeCell ref="D21:F21"/>
    <mergeCell ref="D22:F22"/>
    <mergeCell ref="A4:A5"/>
    <mergeCell ref="B4:B5"/>
    <mergeCell ref="C4:C5"/>
    <mergeCell ref="D4:F5"/>
    <mergeCell ref="D17:F17"/>
    <mergeCell ref="D18:F18"/>
    <mergeCell ref="D13:F13"/>
    <mergeCell ref="D14:F14"/>
    <mergeCell ref="D15:F15"/>
    <mergeCell ref="D16:F16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B17" sqref="B17"/>
    </sheetView>
  </sheetViews>
  <sheetFormatPr defaultColWidth="9.25390625" defaultRowHeight="12.75"/>
  <cols>
    <col min="1" max="1" width="43.50390625" style="3" customWidth="1"/>
    <col min="2" max="5" width="11.25390625" style="3" customWidth="1"/>
    <col min="6" max="6" width="14.50390625" style="3" customWidth="1"/>
    <col min="7" max="9" width="11.25390625" style="3" customWidth="1"/>
    <col min="10" max="10" width="13.25390625" style="3" customWidth="1"/>
    <col min="11" max="11" width="11.25390625" style="3" customWidth="1"/>
    <col min="12" max="16384" width="9.25390625" style="3" customWidth="1"/>
  </cols>
  <sheetData>
    <row r="1" spans="1:11" s="12" customFormat="1" ht="15">
      <c r="A1" s="71" t="s">
        <v>228</v>
      </c>
      <c r="H1" s="63"/>
      <c r="I1" s="154"/>
      <c r="J1" s="154"/>
      <c r="K1" s="160"/>
    </row>
    <row r="2" spans="1:11" s="12" customFormat="1" ht="15.75" thickBot="1">
      <c r="A2" s="9" t="s">
        <v>110</v>
      </c>
      <c r="B2" s="9"/>
      <c r="C2" s="9"/>
      <c r="D2" s="9"/>
      <c r="E2" s="9"/>
      <c r="F2" s="9"/>
      <c r="G2" s="9"/>
      <c r="H2" s="17"/>
      <c r="I2" s="17"/>
      <c r="J2" s="17"/>
      <c r="K2" s="39" t="s">
        <v>119</v>
      </c>
    </row>
    <row r="3" spans="1:11" s="11" customFormat="1" ht="13.5">
      <c r="A3" s="300" t="s">
        <v>16</v>
      </c>
      <c r="B3" s="358" t="s">
        <v>201</v>
      </c>
      <c r="C3" s="358"/>
      <c r="D3" s="298" t="s">
        <v>202</v>
      </c>
      <c r="E3" s="298"/>
      <c r="F3" s="358" t="s">
        <v>203</v>
      </c>
      <c r="G3" s="358"/>
      <c r="H3" s="298" t="s">
        <v>175</v>
      </c>
      <c r="I3" s="298"/>
      <c r="J3" s="298" t="s">
        <v>204</v>
      </c>
      <c r="K3" s="299"/>
    </row>
    <row r="4" spans="1:11" s="11" customFormat="1" ht="27">
      <c r="A4" s="357"/>
      <c r="B4" s="179" t="s">
        <v>29</v>
      </c>
      <c r="C4" s="179" t="s">
        <v>30</v>
      </c>
      <c r="D4" s="179" t="s">
        <v>29</v>
      </c>
      <c r="E4" s="179" t="s">
        <v>30</v>
      </c>
      <c r="F4" s="179" t="s">
        <v>29</v>
      </c>
      <c r="G4" s="179" t="s">
        <v>30</v>
      </c>
      <c r="H4" s="179" t="s">
        <v>29</v>
      </c>
      <c r="I4" s="179" t="s">
        <v>30</v>
      </c>
      <c r="J4" s="179" t="s">
        <v>29</v>
      </c>
      <c r="K4" s="225" t="s">
        <v>30</v>
      </c>
    </row>
    <row r="5" spans="1:11" s="11" customFormat="1" ht="13.5">
      <c r="A5" s="228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78">
        <v>11</v>
      </c>
    </row>
    <row r="6" spans="1:11" s="11" customFormat="1" ht="13.5">
      <c r="A6" s="279" t="s">
        <v>85</v>
      </c>
      <c r="B6" s="80">
        <v>728400</v>
      </c>
      <c r="C6" s="80">
        <f aca="true" t="shared" si="0" ref="C6:K6">SUM(C7:C8)</f>
        <v>0</v>
      </c>
      <c r="D6" s="80">
        <v>797880</v>
      </c>
      <c r="E6" s="80">
        <f t="shared" si="0"/>
        <v>0</v>
      </c>
      <c r="F6" s="80">
        <v>873060</v>
      </c>
      <c r="G6" s="80">
        <f t="shared" si="0"/>
        <v>0</v>
      </c>
      <c r="H6" s="80">
        <v>942860</v>
      </c>
      <c r="I6" s="80">
        <f t="shared" si="0"/>
        <v>0</v>
      </c>
      <c r="J6" s="80">
        <v>1015600</v>
      </c>
      <c r="K6" s="280">
        <f t="shared" si="0"/>
        <v>0</v>
      </c>
    </row>
    <row r="7" spans="1:11" s="11" customFormat="1" ht="13.5">
      <c r="A7" s="279" t="s">
        <v>86</v>
      </c>
      <c r="B7" s="80">
        <v>728400</v>
      </c>
      <c r="C7" s="80"/>
      <c r="D7" s="80">
        <v>797880</v>
      </c>
      <c r="E7" s="80"/>
      <c r="F7" s="80">
        <v>873060</v>
      </c>
      <c r="G7" s="80"/>
      <c r="H7" s="80">
        <v>942860</v>
      </c>
      <c r="I7" s="80"/>
      <c r="J7" s="80">
        <v>1015600</v>
      </c>
      <c r="K7" s="280"/>
    </row>
    <row r="8" spans="1:11" s="11" customFormat="1" ht="13.5">
      <c r="A8" s="279" t="s">
        <v>87</v>
      </c>
      <c r="B8" s="80"/>
      <c r="C8" s="80"/>
      <c r="D8" s="80"/>
      <c r="E8" s="80"/>
      <c r="F8" s="80"/>
      <c r="G8" s="80"/>
      <c r="H8" s="80"/>
      <c r="I8" s="80"/>
      <c r="J8" s="80"/>
      <c r="K8" s="280"/>
    </row>
    <row r="9" spans="1:11" s="11" customFormat="1" ht="13.5">
      <c r="A9" s="279" t="s">
        <v>88</v>
      </c>
      <c r="B9" s="80">
        <v>360500</v>
      </c>
      <c r="C9" s="80"/>
      <c r="D9" s="80">
        <v>422380</v>
      </c>
      <c r="E9" s="80"/>
      <c r="F9" s="80">
        <v>462500</v>
      </c>
      <c r="G9" s="80"/>
      <c r="H9" s="80">
        <v>499500</v>
      </c>
      <c r="I9" s="80"/>
      <c r="J9" s="80">
        <v>538000</v>
      </c>
      <c r="K9" s="280"/>
    </row>
    <row r="10" spans="1:11" s="11" customFormat="1" ht="13.5">
      <c r="A10" s="279" t="s">
        <v>89</v>
      </c>
      <c r="B10" s="80"/>
      <c r="C10" s="80"/>
      <c r="D10" s="80"/>
      <c r="E10" s="80"/>
      <c r="F10" s="80"/>
      <c r="G10" s="80"/>
      <c r="H10" s="80"/>
      <c r="I10" s="80"/>
      <c r="J10" s="80"/>
      <c r="K10" s="280"/>
    </row>
    <row r="11" spans="1:11" s="11" customFormat="1" ht="13.5">
      <c r="A11" s="281" t="s">
        <v>111</v>
      </c>
      <c r="B11" s="80">
        <v>54000</v>
      </c>
      <c r="C11" s="80"/>
      <c r="D11" s="80">
        <v>177000</v>
      </c>
      <c r="E11" s="80"/>
      <c r="F11" s="80">
        <v>180000</v>
      </c>
      <c r="G11" s="80"/>
      <c r="H11" s="80">
        <v>199000</v>
      </c>
      <c r="I11" s="80"/>
      <c r="J11" s="80">
        <v>206200</v>
      </c>
      <c r="K11" s="280"/>
    </row>
    <row r="12" spans="1:11" s="11" customFormat="1" ht="13.5">
      <c r="A12" s="279" t="s">
        <v>90</v>
      </c>
      <c r="B12" s="80"/>
      <c r="C12" s="80"/>
      <c r="D12" s="80"/>
      <c r="E12" s="80"/>
      <c r="F12" s="80"/>
      <c r="G12" s="80"/>
      <c r="H12" s="80"/>
      <c r="I12" s="80"/>
      <c r="J12" s="80"/>
      <c r="K12" s="280"/>
    </row>
    <row r="13" spans="1:11" s="11" customFormat="1" ht="13.5">
      <c r="A13" s="279" t="s">
        <v>91</v>
      </c>
      <c r="B13" s="80"/>
      <c r="C13" s="80"/>
      <c r="D13" s="80"/>
      <c r="E13" s="80"/>
      <c r="F13" s="80"/>
      <c r="G13" s="80"/>
      <c r="H13" s="80"/>
      <c r="I13" s="80"/>
      <c r="J13" s="80"/>
      <c r="K13" s="280"/>
    </row>
    <row r="14" spans="1:11" s="11" customFormat="1" ht="13.5">
      <c r="A14" s="279" t="s">
        <v>92</v>
      </c>
      <c r="B14" s="80">
        <v>165000</v>
      </c>
      <c r="C14" s="80"/>
      <c r="D14" s="80">
        <v>854000</v>
      </c>
      <c r="E14" s="80"/>
      <c r="F14" s="80">
        <v>870200</v>
      </c>
      <c r="G14" s="80"/>
      <c r="H14" s="80">
        <v>934400</v>
      </c>
      <c r="I14" s="80"/>
      <c r="J14" s="80">
        <v>993900</v>
      </c>
      <c r="K14" s="280"/>
    </row>
    <row r="15" spans="1:11" s="11" customFormat="1" ht="13.5">
      <c r="A15" s="279" t="s">
        <v>93</v>
      </c>
      <c r="B15" s="80"/>
      <c r="C15" s="80"/>
      <c r="D15" s="80">
        <v>10000</v>
      </c>
      <c r="E15" s="80"/>
      <c r="F15" s="80">
        <v>16000</v>
      </c>
      <c r="G15" s="80"/>
      <c r="H15" s="80">
        <v>24000</v>
      </c>
      <c r="I15" s="80"/>
      <c r="J15" s="80">
        <v>26000</v>
      </c>
      <c r="K15" s="280"/>
    </row>
    <row r="16" spans="1:11" s="11" customFormat="1" ht="27">
      <c r="A16" s="281" t="s">
        <v>136</v>
      </c>
      <c r="B16" s="80">
        <v>80988</v>
      </c>
      <c r="C16" s="80"/>
      <c r="D16" s="80">
        <v>73740</v>
      </c>
      <c r="E16" s="80"/>
      <c r="F16" s="80">
        <v>138240</v>
      </c>
      <c r="G16" s="80"/>
      <c r="H16" s="80">
        <v>140240</v>
      </c>
      <c r="I16" s="80"/>
      <c r="J16" s="80">
        <v>160300</v>
      </c>
      <c r="K16" s="280"/>
    </row>
    <row r="17" spans="1:11" s="11" customFormat="1" ht="13.5">
      <c r="A17" s="281" t="s">
        <v>116</v>
      </c>
      <c r="B17" s="80">
        <v>75200</v>
      </c>
      <c r="C17" s="80"/>
      <c r="D17" s="80"/>
      <c r="E17" s="80"/>
      <c r="F17" s="80"/>
      <c r="G17" s="80"/>
      <c r="H17" s="80"/>
      <c r="I17" s="80"/>
      <c r="J17" s="80"/>
      <c r="K17" s="280"/>
    </row>
    <row r="18" spans="1:11" s="159" customFormat="1" ht="13.5">
      <c r="A18" s="282" t="s">
        <v>121</v>
      </c>
      <c r="B18" s="207">
        <f>B6+SUM(B9:B17)</f>
        <v>1464088</v>
      </c>
      <c r="C18" s="81">
        <f aca="true" t="shared" si="1" ref="C18:K18">C6+SUM(C9:C16)</f>
        <v>0</v>
      </c>
      <c r="D18" s="207">
        <f>D6+SUM(D9:D17)</f>
        <v>2335000</v>
      </c>
      <c r="E18" s="81">
        <f t="shared" si="1"/>
        <v>0</v>
      </c>
      <c r="F18" s="81">
        <f>F6+SUM(F9:F16)</f>
        <v>2540000</v>
      </c>
      <c r="G18" s="81">
        <f t="shared" si="1"/>
        <v>0</v>
      </c>
      <c r="H18" s="208">
        <f t="shared" si="1"/>
        <v>2740000</v>
      </c>
      <c r="I18" s="81">
        <f t="shared" si="1"/>
        <v>0</v>
      </c>
      <c r="J18" s="81">
        <f t="shared" si="1"/>
        <v>2940000</v>
      </c>
      <c r="K18" s="283">
        <f t="shared" si="1"/>
        <v>0</v>
      </c>
    </row>
    <row r="19" spans="1:11" s="11" customFormat="1" ht="42" thickBot="1">
      <c r="A19" s="284" t="s">
        <v>135</v>
      </c>
      <c r="B19" s="285" t="s">
        <v>170</v>
      </c>
      <c r="C19" s="286"/>
      <c r="D19" s="285" t="s">
        <v>170</v>
      </c>
      <c r="E19" s="286"/>
      <c r="F19" s="285" t="s">
        <v>170</v>
      </c>
      <c r="G19" s="286"/>
      <c r="H19" s="285" t="s">
        <v>170</v>
      </c>
      <c r="I19" s="286"/>
      <c r="J19" s="285" t="s">
        <v>170</v>
      </c>
      <c r="K19" s="287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B1" sqref="B1"/>
    </sheetView>
  </sheetViews>
  <sheetFormatPr defaultColWidth="9.25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6" width="8.75390625" style="3" customWidth="1"/>
    <col min="17" max="16384" width="9.25390625" style="3" customWidth="1"/>
  </cols>
  <sheetData>
    <row r="1" spans="1:16" s="12" customFormat="1" ht="15">
      <c r="A1" s="71" t="s">
        <v>228</v>
      </c>
      <c r="B1" s="71"/>
      <c r="K1" s="110"/>
      <c r="L1" s="110"/>
      <c r="M1" s="110"/>
      <c r="N1" s="110"/>
      <c r="O1" s="110"/>
      <c r="P1" s="110"/>
    </row>
    <row r="2" spans="1:5" s="12" customFormat="1" ht="15">
      <c r="A2" s="9" t="s">
        <v>137</v>
      </c>
      <c r="C2" s="9"/>
      <c r="D2" s="9"/>
      <c r="E2" s="9"/>
    </row>
    <row r="3" spans="1:16" s="7" customFormat="1" ht="13.5">
      <c r="A3" s="305" t="s">
        <v>11</v>
      </c>
      <c r="B3" s="359" t="s">
        <v>94</v>
      </c>
      <c r="C3" s="296" t="s">
        <v>201</v>
      </c>
      <c r="D3" s="296"/>
      <c r="E3" s="296"/>
      <c r="F3" s="296"/>
      <c r="G3" s="296" t="s">
        <v>211</v>
      </c>
      <c r="H3" s="296"/>
      <c r="I3" s="296"/>
      <c r="J3" s="296"/>
      <c r="K3" s="296" t="s">
        <v>198</v>
      </c>
      <c r="L3" s="296"/>
      <c r="M3" s="296" t="s">
        <v>199</v>
      </c>
      <c r="N3" s="296"/>
      <c r="O3" s="296" t="s">
        <v>212</v>
      </c>
      <c r="P3" s="296"/>
    </row>
    <row r="4" spans="1:16" ht="13.5" customHeight="1">
      <c r="A4" s="361"/>
      <c r="B4" s="362"/>
      <c r="C4" s="296" t="s">
        <v>29</v>
      </c>
      <c r="D4" s="296"/>
      <c r="E4" s="296" t="s">
        <v>30</v>
      </c>
      <c r="F4" s="296"/>
      <c r="G4" s="296" t="s">
        <v>29</v>
      </c>
      <c r="H4" s="296"/>
      <c r="I4" s="296" t="s">
        <v>30</v>
      </c>
      <c r="J4" s="296"/>
      <c r="K4" s="359" t="s">
        <v>139</v>
      </c>
      <c r="L4" s="359" t="s">
        <v>140</v>
      </c>
      <c r="M4" s="359" t="s">
        <v>139</v>
      </c>
      <c r="N4" s="359" t="s">
        <v>140</v>
      </c>
      <c r="O4" s="359" t="s">
        <v>139</v>
      </c>
      <c r="P4" s="359" t="s">
        <v>140</v>
      </c>
    </row>
    <row r="5" spans="1:16" ht="27">
      <c r="A5" s="315"/>
      <c r="B5" s="360"/>
      <c r="C5" s="179" t="s">
        <v>95</v>
      </c>
      <c r="D5" s="179" t="s">
        <v>96</v>
      </c>
      <c r="E5" s="179" t="s">
        <v>95</v>
      </c>
      <c r="F5" s="179" t="s">
        <v>96</v>
      </c>
      <c r="G5" s="179" t="s">
        <v>95</v>
      </c>
      <c r="H5" s="179" t="s">
        <v>96</v>
      </c>
      <c r="I5" s="179" t="s">
        <v>95</v>
      </c>
      <c r="J5" s="179" t="s">
        <v>96</v>
      </c>
      <c r="K5" s="360"/>
      <c r="L5" s="360"/>
      <c r="M5" s="360"/>
      <c r="N5" s="360"/>
      <c r="O5" s="360"/>
      <c r="P5" s="360"/>
    </row>
    <row r="6" spans="1:16" ht="13.5">
      <c r="A6" s="179">
        <v>1</v>
      </c>
      <c r="B6" s="179">
        <v>2</v>
      </c>
      <c r="C6" s="179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14</v>
      </c>
      <c r="O6" s="179">
        <v>15</v>
      </c>
      <c r="P6" s="179">
        <v>16</v>
      </c>
    </row>
    <row r="7" spans="1:16" ht="13.5">
      <c r="A7" s="29"/>
      <c r="B7" s="192"/>
      <c r="C7" s="193">
        <v>26</v>
      </c>
      <c r="D7" s="193">
        <v>20</v>
      </c>
      <c r="E7" s="193"/>
      <c r="F7" s="193"/>
      <c r="G7" s="193">
        <v>26</v>
      </c>
      <c r="H7" s="193">
        <v>20</v>
      </c>
      <c r="I7" s="193"/>
      <c r="J7" s="193"/>
      <c r="K7" s="193">
        <v>26</v>
      </c>
      <c r="L7" s="193"/>
      <c r="M7" s="193">
        <v>26</v>
      </c>
      <c r="N7" s="193"/>
      <c r="O7" s="193">
        <v>26</v>
      </c>
      <c r="P7" s="193"/>
    </row>
    <row r="8" spans="1:16" ht="13.5">
      <c r="A8" s="29"/>
      <c r="B8" s="19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16" ht="13.5">
      <c r="A9" s="29"/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16" ht="13.5">
      <c r="A10" s="29"/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" ht="13.5">
      <c r="A11" s="29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1:16" ht="13.5">
      <c r="A12" s="29"/>
      <c r="B12" s="192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s="6" customFormat="1" ht="13.5">
      <c r="A13" s="126"/>
      <c r="B13" s="126" t="s">
        <v>121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45" customHeight="1">
      <c r="A14" s="194"/>
      <c r="B14" s="186" t="s">
        <v>138</v>
      </c>
      <c r="C14" s="176" t="s">
        <v>170</v>
      </c>
      <c r="D14" s="176" t="s">
        <v>170</v>
      </c>
      <c r="E14" s="176"/>
      <c r="F14" s="177"/>
      <c r="G14" s="176" t="s">
        <v>170</v>
      </c>
      <c r="H14" s="176" t="s">
        <v>170</v>
      </c>
      <c r="I14" s="176"/>
      <c r="J14" s="177"/>
      <c r="K14" s="176" t="s">
        <v>170</v>
      </c>
      <c r="L14" s="177"/>
      <c r="M14" s="176" t="s">
        <v>170</v>
      </c>
      <c r="N14" s="177"/>
      <c r="O14" s="176" t="s">
        <v>170</v>
      </c>
      <c r="P14" s="177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vikz-01</cp:lastModifiedBy>
  <cp:lastPrinted>2019-11-06T12:22:17Z</cp:lastPrinted>
  <dcterms:created xsi:type="dcterms:W3CDTF">2002-11-05T07:08:11Z</dcterms:created>
  <dcterms:modified xsi:type="dcterms:W3CDTF">2020-02-17T09:34:12Z</dcterms:modified>
  <cp:category/>
  <cp:version/>
  <cp:contentType/>
  <cp:contentStatus/>
</cp:coreProperties>
</file>