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668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'Лист1'!$7:$12</definedName>
    <definedName name="_xlnm.Print_Area" localSheetId="0">'Лист1'!$A$1:$M$58</definedName>
  </definedNames>
  <calcPr fullCalcOnLoad="1"/>
</workbook>
</file>

<file path=xl/comments1.xml><?xml version="1.0" encoding="utf-8"?>
<comments xmlns="http://schemas.openxmlformats.org/spreadsheetml/2006/main">
  <authors>
    <author>Користувач Windows</author>
  </authors>
  <commentList>
    <comment ref="L23" authorId="0">
      <text>
        <r>
          <rPr>
            <b/>
            <sz val="9"/>
            <rFont val="Tahoma"/>
            <family val="2"/>
          </rPr>
          <t>Користувач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<sst xmlns="http://schemas.openxmlformats.org/spreadsheetml/2006/main" count="216" uniqueCount="160">
  <si>
    <t>Найменування об’єкта та його місцезнаходження</t>
  </si>
  <si>
    <t xml:space="preserve">Рік початку і закінчення </t>
  </si>
  <si>
    <t>Усього</t>
  </si>
  <si>
    <t>інших джерел фінансування</t>
  </si>
  <si>
    <t>Кошторисна вартість обєкта,  (тис. грн.).</t>
  </si>
  <si>
    <t>обласного, районного бюджету</t>
  </si>
  <si>
    <t>Наявність висновку державної експертизи (дата видачі та номер висновку)</t>
  </si>
  <si>
    <t>Наявність проектно-кошторисної документації (коли і ким затверджена)</t>
  </si>
  <si>
    <t>ПРОПОЗИЦІЇ</t>
  </si>
  <si>
    <t xml:space="preserve">державного бюджету                                                                                                             </t>
  </si>
  <si>
    <t>міського (селищного, сільського) бюджету</t>
  </si>
  <si>
    <t>Проектна потужність (відповід-них одиниць)</t>
  </si>
  <si>
    <t>№ з/п</t>
  </si>
  <si>
    <t>обсяг фінансування за рахунок коштів (тис. грн.)</t>
  </si>
  <si>
    <t>2020-2022</t>
  </si>
  <si>
    <t>21.03.2019 № 07-0123-19</t>
  </si>
  <si>
    <t>2020-2021</t>
  </si>
  <si>
    <t>Розпорядження міського голови від 22.03.2019 № 74</t>
  </si>
  <si>
    <t>від 20,0 до 30,0 тис.т/рік</t>
  </si>
  <si>
    <t>2019-2021</t>
  </si>
  <si>
    <t>2018-2021</t>
  </si>
  <si>
    <t>ВСЬОГО ПО ОБЛАСТІ</t>
  </si>
  <si>
    <t>у тому числі:</t>
  </si>
  <si>
    <t>Введення в експлуатацію у 2021 році (відповідних одиниць)</t>
  </si>
  <si>
    <t>Залишок на     1 січня 2021</t>
  </si>
  <si>
    <t>Прогноз на 2021 рік</t>
  </si>
  <si>
    <t>2016-2021</t>
  </si>
  <si>
    <t>881,9м.кв.</t>
  </si>
  <si>
    <t>наказ управління освіти, молоді та спорту Виноградівської райдержадміністрації від 03.12.2019 №22</t>
  </si>
  <si>
    <t>Капітальний ремонт приміщень ДНЗ № 6 м.Виноградів,вул.Студенстська,89</t>
  </si>
  <si>
    <t>120 місць</t>
  </si>
  <si>
    <t>27.12.2019 р. №130/12/19</t>
  </si>
  <si>
    <t>150 місць</t>
  </si>
  <si>
    <t xml:space="preserve"> </t>
  </si>
  <si>
    <t>Рішення виконкому Виноградівської міської ради № 1  від 17.01.20р.</t>
  </si>
  <si>
    <t>949м.</t>
  </si>
  <si>
    <t>рішення сесії Великокомятівської сільської ради від 25.06.2020</t>
  </si>
  <si>
    <t>Очисні споруди в с. В. Бакта</t>
  </si>
  <si>
    <t>100 м3 / добу</t>
  </si>
  <si>
    <t>ТзОВ "Реглес С.І.С.", 20.07.2016</t>
  </si>
  <si>
    <t>№ 04-07-0733 від 22.07.2016</t>
  </si>
  <si>
    <t>Будівництво заводу механізованої переробки твердих побутових відходів  потужністю від 20,0 до 30,0 тис.т/рік в с. Яноші Берегівського району Закарпатської області</t>
  </si>
  <si>
    <t>Наявна затверджена рішенням Яношівської сільської ради</t>
  </si>
  <si>
    <t>ДП "Укрдержбуд експертиза"   №07-825-13 (01348-12)від 11.07.2013</t>
  </si>
  <si>
    <t>Амбулаторія загальної практики сімейної медицини по вул.Центральна, 100 "Б", в с.Малий Березний, Великоберезнянського району - будівництво</t>
  </si>
  <si>
    <t>Загальна площа 158,90 м.кв.</t>
  </si>
  <si>
    <t>Реконструкція дитячого дошкільного навчального закладу, що розташований за адресою: Закарпатська область, Великоберезнянський район, село Мирча, вул.Шевченка, буд.36.Коригування</t>
  </si>
  <si>
    <t xml:space="preserve">Загальна площа 257,05 м.кв.;15 дітей  </t>
  </si>
  <si>
    <t>Нове будівництво комунального закладу дошкільної освіти на 150 місць  у с. Заріччя Іршавського району Закарпатської області</t>
  </si>
  <si>
    <t>Рішення Зарічанської сільської ради від 02.06.2020 № 95</t>
  </si>
  <si>
    <t>Філія ДП "Укржерекспертизи" у Закарпатській області№07-0085-20 від 24.03.2020 року</t>
  </si>
  <si>
    <t>Капітальний ремонт, пов'язаний з поліпшеням експлуатаційних показників по заходах енергозбереження Іршавської районної лікарні в м.Іршава, вул.Комарова,16</t>
  </si>
  <si>
    <t>Наказ відділу охорони здоров'я РДА № 166-0 від 20.12.2019 року</t>
  </si>
  <si>
    <t>№119574-ЗК від 31.10.2019 року</t>
  </si>
  <si>
    <t>Наказ УКБ 21.09.2020 р.
№28/20</t>
  </si>
  <si>
    <t>№537.3796.20/4284 від 01.09.2020 р.</t>
  </si>
  <si>
    <t>1292 м</t>
  </si>
  <si>
    <t>Наказ УКБ 19.12.2018 р.
№52/18</t>
  </si>
  <si>
    <t>№118793-ВН від 23.11.2018 р.</t>
  </si>
  <si>
    <t>Наказ УКБ 14.12.2018 р.
№46/18</t>
  </si>
  <si>
    <t>№118548-ЗК від 28.08.2018 р.</t>
  </si>
  <si>
    <t>Нове будівництво закладу дошкільної освіти загальною місткістю 250 місць по вул.Загорській,51 у м. Ужгород</t>
  </si>
  <si>
    <t>851 м2</t>
  </si>
  <si>
    <t>Реконструкція водогону по вул. Гагаріна
в м. Ужгород</t>
  </si>
  <si>
    <t>4,13га</t>
  </si>
  <si>
    <t>Розпорядження міського голови від 27.02.2019 № 46</t>
  </si>
  <si>
    <t>22.12.2018 № 1164.6211.1    8/6797</t>
  </si>
  <si>
    <t>9041м</t>
  </si>
  <si>
    <t>Ріш. МВК №144 від 13.03.2020р</t>
  </si>
  <si>
    <t>№07-0019-20 від 10.02.2020</t>
  </si>
  <si>
    <t>Ріш.№55 від 12.02.2020р</t>
  </si>
  <si>
    <t>Реконструкція ДНЗ по вул.Небесної Сотні,61 в м.Хуст. Коригування.</t>
  </si>
  <si>
    <t>2021-2022</t>
  </si>
  <si>
    <t>130 додаткових місць</t>
  </si>
  <si>
    <t>Ріш.МВК №48 від 01.03.2017р</t>
  </si>
  <si>
    <t>2021-2023</t>
  </si>
  <si>
    <t>25м.</t>
  </si>
  <si>
    <t>на  виготовленні</t>
  </si>
  <si>
    <t>"Укрбуддержекспертиза"№07-0083-17 (07-1633-16) від 17.02.2017р.</t>
  </si>
  <si>
    <t>Реконструкція існуючого господарського комплексу ЗОШ I-III ст. № 4 в м. Хуст. Коригування</t>
  </si>
  <si>
    <t>об’єкт</t>
  </si>
  <si>
    <t>потребує коригування</t>
  </si>
  <si>
    <t>Реконструкція водопровідної насосної станції по вул.Донського та мереж водопостачання та водовідведення  вул.Я.Мудрого м.Свалява Закарпатської області</t>
  </si>
  <si>
    <t>розпорядження голови РДА 31.01.2019 р. №26</t>
  </si>
  <si>
    <t>Реконструкція мереж водопостачання та водовідведення вулиць Волошина, Менделеєва, Машкіна і Шерегія в м.Свалява Закарпатської області</t>
  </si>
  <si>
    <t>мережі водопостач.-2740м.п., водовідв. - 2165м.п.</t>
  </si>
  <si>
    <t>розпорядження голови РДА 20.01.2020 р. №17</t>
  </si>
  <si>
    <t>водопровід-1736 м.п.    каналіз. мережі-1311</t>
  </si>
  <si>
    <t>№ 07/0081/20 02.03.2020р.</t>
  </si>
  <si>
    <t>Додаток 2 до Програми</t>
  </si>
  <si>
    <t>до переліку найважливіших інвестиційних проектів,</t>
  </si>
  <si>
    <t>що реалізовуватимуться в області у 2021 році за рахунок коштів бюджетів усіх рівнів</t>
  </si>
  <si>
    <t>2014-2021</t>
  </si>
  <si>
    <t>об'єкт</t>
  </si>
  <si>
    <t>Замок-фортеця Х-ХVI ст.- памятка архітектури національного значення (охор. № 153. Постанова РМ УРСР від 24.08.1963 № 970) за адресою: м. Ужгород, вул. Капітульна, 33</t>
  </si>
  <si>
    <t>Синагога  - пам'ятка архітектури місцевого значення (охор. № 15-Зк, рішення Закарпатського облвиконкому від 18.06.1985 № 156) за аресою: м. Ужгород, Театральна площа, 10</t>
  </si>
  <si>
    <t>250 місць</t>
  </si>
  <si>
    <t>ДП "Укрдержбудекспертиза" у Закарпатській області від 08.10.2018 № 07-1081-18</t>
  </si>
  <si>
    <t>в наявності</t>
  </si>
  <si>
    <t>Потребує коригування</t>
  </si>
  <si>
    <t>Рекультивація (реконструкція) полігону ТПВ в  м.Берегове Закарпатської області</t>
  </si>
  <si>
    <t>Реконструкція каналу Верке на території м.Берегово. Коригування</t>
  </si>
  <si>
    <t>"Укрбуддержекспертиза"№07-07-0110-20 від 12.03.2020р.</t>
  </si>
  <si>
    <t>Капітальний ремонт основного навчального корпусу (другий і третій поверхи,дах, водовідведення і впорядкування прилеглої території кам'яною плиткою) гімназії-інтернату міста Хуст Закарпатської області</t>
  </si>
  <si>
    <t>Будівництво спортивного двадцятип'ятиметрового басейну по вул. Степена Бандери, 1а в м. Хуст</t>
  </si>
  <si>
    <t>27.07.2020р. №07-0271-20</t>
  </si>
  <si>
    <t>22.06.2020р. №07-0207-20</t>
  </si>
  <si>
    <t>рішення сільської ради №809 від 26.06.2020 року</t>
  </si>
  <si>
    <t>рішення сільської ради №868 від 27.08.2020 року</t>
  </si>
  <si>
    <t>Реконструкція будинку культури під спортивний та актовий зал в с. Холмовець, по вул. Миру, 123, Виноградівського району. Коригування проекту</t>
  </si>
  <si>
    <t>Відновлення лівосторонньої дамби на р. Боржава в с. Великі Ком'яти Виноградівського району Закарпатської області. Капітальний ремонт</t>
  </si>
  <si>
    <t>Автомобільна дорога місцевого значення О070502 Довге - Іршава - поточний середній ремонт на ділянці км 0 + 000 - км 21 + 700</t>
  </si>
  <si>
    <t>Районна лікарня у м. Береговому - будівництво</t>
  </si>
  <si>
    <t>Філія ДП "Укрбудекспертиза" у Закарпатській області, №07-1476-17 від 02.07.2018 р.</t>
  </si>
  <si>
    <t>Наказ УКБ Закарпатської ОДА № 19 від 04.07.2018 р.</t>
  </si>
  <si>
    <t xml:space="preserve">Філія ДП "Укрдержбудекспертиза" у Закарпатській обл. від 17.01.2020    №07-0013-20(07-0977-19)      </t>
  </si>
  <si>
    <t>21700 м.</t>
  </si>
  <si>
    <t>Розпорядження голови Іршавської РДА 01.02.2018 № 40</t>
  </si>
  <si>
    <t>не передбачено</t>
  </si>
  <si>
    <t>Будівництво ЗОШ на 320 учнів в с. Теково, Виноградівського району</t>
  </si>
  <si>
    <t>320 місць</t>
  </si>
  <si>
    <t>Будівництво   басейну закритого типу  дитячо – юнацької спортивної школи по вул.Спортивній, 20 в м. Іршава  Закарпатської області</t>
  </si>
  <si>
    <t>2007-2022</t>
  </si>
  <si>
    <t>Реконструкція ДНЗ по вул. Шевченка, №112 в с.Обава, Мукачівського району</t>
  </si>
  <si>
    <t>80 місць</t>
  </si>
  <si>
    <t xml:space="preserve">«Укрдержбудекспертиза» у Закарпатській області № 07-0641-16 від 07 червня 2016 </t>
  </si>
  <si>
    <t>Реконструкція існуючих будівель для влаштування дошкільного навачального закладу №6 в смт.Міжгір'я по вул. Шевченка, 105</t>
  </si>
  <si>
    <t xml:space="preserve">Реконструкція терапевтичного корпусу КНП "Перечинська районна лікарня" </t>
  </si>
  <si>
    <t>Капітальний ремонт гінекологічного корпусу КНП "Перечинська районна лікарня" Перечинської районної ради в м.Перечин ,вул.Ужанська. 8</t>
  </si>
  <si>
    <t>Загальноосвітня школа І-ІІІ ступенів на 500 учнів, с. Кваси Рахівського району - будівництво</t>
  </si>
  <si>
    <t>на експертизі</t>
  </si>
  <si>
    <t>ЕЗ №07-0871-19 (07-1251-18) від 28.11.2019 р.</t>
  </si>
  <si>
    <t xml:space="preserve">Розпорядження сільського голови №666 від 16.08.2019 </t>
  </si>
  <si>
    <t>40 місць</t>
  </si>
  <si>
    <t>500 учн.місць</t>
  </si>
  <si>
    <t>Загальноосвітня школа I-III ступенів ( блоки «Б», «В», «Г») с. Неліпино Свалявського району – будівництво. Коригування</t>
  </si>
  <si>
    <t>Будівництво ДЗН на 40 місць в с. Чорна Тиса Рахівського району, Закарпатської обл. Коригування</t>
  </si>
  <si>
    <t>Реконструкція Глибокопотіцької ЗОШ І-ІІІ ст. з добудовою спортивного залу та коридору в с.Глибокий Потік по вул.Центральна, 74, Тячівського району</t>
  </si>
  <si>
    <t>Реконструкція з розширенням Полянської ЗОШ І-ІІІ ст Полянської сільської ради Свалявського району Закарпатської області за адресою с.Поляна вул.Духновича,59</t>
  </si>
  <si>
    <t>ДП «Укрдержбудекспертиза» від 27.04.2019 №07-0035-19</t>
  </si>
  <si>
    <t xml:space="preserve">Наказ  Глибокопотіцької ЗОШ І-ІІІ ст. від 27.06.2019 № 42 </t>
  </si>
  <si>
    <t xml:space="preserve">експертний звіт № 118819-ВН 28.12.2018 </t>
  </si>
  <si>
    <t xml:space="preserve">експертний звіт №26/13-12/19/А 26.12.2019 </t>
  </si>
  <si>
    <t>експертний звіт 16.07.2018 №07-0608-18</t>
  </si>
  <si>
    <t>2021-2024</t>
  </si>
  <si>
    <t>2014-2022</t>
  </si>
  <si>
    <t>Об'єкти освіти</t>
  </si>
  <si>
    <t>Об'єкти охорони здоров'я</t>
  </si>
  <si>
    <t>Об'єкти культури</t>
  </si>
  <si>
    <t>Об'єкти спортивної інфраструктури</t>
  </si>
  <si>
    <t>Об'єкти житлово-комунального та дорожнього господарства</t>
  </si>
  <si>
    <t>2018-2022</t>
  </si>
  <si>
    <t>Будівництво центру перинатології, акушерства та гінекології в м. Ужгород</t>
  </si>
  <si>
    <t>Реконструкція будівлі обласного центру нейрохірургії та неврології по вул. Перемоги, 24 (з розширенням) в м. Ужгород. Коригування</t>
  </si>
  <si>
    <t>в стадії розробки</t>
  </si>
  <si>
    <t>Капітальний ремонт кардіологічного відділення ЦМКЛ по вул. Грибоєдова в м.Ужгород</t>
  </si>
  <si>
    <t>Реконструкція ДНЗ в с.Іза по вул.Центральній, 152 Хустського району. Коригування</t>
  </si>
  <si>
    <t>ДП"Укрдержбудекспертиза" 19 липня 2019 №07-0235-19</t>
  </si>
  <si>
    <t>Капітальний ремонт даху Ракошської ЗОШ I-II ст. Хустського району</t>
  </si>
  <si>
    <t>ТОВ "Експертиза МВК" № 19748 від 07.03.2019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</si>
</sst>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0.00;[Red]0.00"/>
    <numFmt numFmtId="197" formatCode="0.0;[Red]0.0"/>
    <numFmt numFmtId="198" formatCode="0;[Red]0"/>
    <numFmt numFmtId="199" formatCode="0.000;[Red]0.000"/>
    <numFmt numFmtId="200" formatCode="0.0000;[Red]0.0000"/>
    <numFmt numFmtId="201" formatCode="0.0000"/>
    <numFmt numFmtId="202" formatCode="_-* #,##0.000_р_._-;\-* #,##0.000_р_._-;_-* &quot;-&quot;??_р_._-;_-@_-"/>
    <numFmt numFmtId="203" formatCode="0.00000"/>
    <numFmt numFmtId="204" formatCode="0.000%"/>
    <numFmt numFmtId="205" formatCode="#,##0.0"/>
    <numFmt numFmtId="206" formatCode="#,##0.000"/>
    <numFmt numFmtId="207" formatCode="_-* #,##0.0\ _г_р_н_._-;\-* #,##0.0\ _г_р_н_._-;_-* &quot;-&quot;?\ _г_р_н_._-;_-@_-"/>
    <numFmt numFmtId="208" formatCode="_-* #,##0.000_р_._-;\-* #,##0.000_р_._-;_-* &quot;-&quot;???_р_._-;_-@_-"/>
    <numFmt numFmtId="209" formatCode="#,##0.0000"/>
    <numFmt numFmtId="210" formatCode="#,##0.00000"/>
    <numFmt numFmtId="211" formatCode="_-* #,##0.000\ _₽_-;\-* #,##0.000\ _₽_-;_-* &quot;-&quot;??\ _₽_-;_-@_-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0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b/>
      <i/>
      <sz val="2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11"/>
      <color theme="1"/>
      <name val="Times New Roman"/>
      <family val="1"/>
    </font>
    <font>
      <b/>
      <sz val="26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Fill="0" applyProtection="0">
      <alignment/>
    </xf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3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3" fillId="3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32" borderId="10" xfId="0" applyFont="1" applyFill="1" applyBorder="1" applyAlignment="1">
      <alignment horizontal="center" vertical="center" wrapText="1"/>
    </xf>
    <xf numFmtId="206" fontId="11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13" fillId="32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 wrapText="1"/>
    </xf>
    <xf numFmtId="206" fontId="56" fillId="34" borderId="10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206" fontId="56" fillId="32" borderId="12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206" fontId="58" fillId="33" borderId="10" xfId="0" applyNumberFormat="1" applyFont="1" applyFill="1" applyBorder="1" applyAlignment="1">
      <alignment horizontal="center" vertical="center" wrapText="1"/>
    </xf>
    <xf numFmtId="49" fontId="56" fillId="33" borderId="12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49" fontId="56" fillId="34" borderId="12" xfId="0" applyNumberFormat="1" applyFont="1" applyFill="1" applyBorder="1" applyAlignment="1">
      <alignment horizontal="left" vertical="center" wrapText="1"/>
    </xf>
    <xf numFmtId="49" fontId="56" fillId="34" borderId="12" xfId="0" applyNumberFormat="1" applyFont="1" applyFill="1" applyBorder="1" applyAlignment="1">
      <alignment horizontal="center" vertical="center" wrapText="1"/>
    </xf>
    <xf numFmtId="4" fontId="56" fillId="34" borderId="12" xfId="0" applyNumberFormat="1" applyFont="1" applyFill="1" applyBorder="1" applyAlignment="1">
      <alignment horizontal="center" vertical="center" wrapText="1"/>
    </xf>
    <xf numFmtId="206" fontId="56" fillId="34" borderId="12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left" vertical="center" wrapText="1"/>
    </xf>
    <xf numFmtId="49" fontId="56" fillId="32" borderId="13" xfId="0" applyNumberFormat="1" applyFont="1" applyFill="1" applyBorder="1" applyAlignment="1">
      <alignment horizontal="center" vertical="center" wrapText="1"/>
    </xf>
    <xf numFmtId="206" fontId="56" fillId="32" borderId="14" xfId="0" applyNumberFormat="1" applyFont="1" applyFill="1" applyBorder="1" applyAlignment="1">
      <alignment horizontal="center" vertical="center" wrapText="1"/>
    </xf>
    <xf numFmtId="195" fontId="56" fillId="34" borderId="10" xfId="0" applyNumberFormat="1" applyFont="1" applyFill="1" applyBorder="1" applyAlignment="1">
      <alignment horizontal="center" vertical="center" wrapText="1"/>
    </xf>
    <xf numFmtId="195" fontId="56" fillId="34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206" fontId="56" fillId="0" borderId="10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206" fontId="56" fillId="0" borderId="12" xfId="0" applyNumberFormat="1" applyFont="1" applyFill="1" applyBorder="1" applyAlignment="1">
      <alignment horizontal="center" vertical="center" wrapText="1"/>
    </xf>
    <xf numFmtId="195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206" fontId="56" fillId="34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95" fontId="56" fillId="0" borderId="15" xfId="0" applyNumberFormat="1" applyFont="1" applyFill="1" applyBorder="1" applyAlignment="1">
      <alignment horizontal="center" vertical="center" wrapText="1"/>
    </xf>
    <xf numFmtId="1" fontId="56" fillId="33" borderId="11" xfId="0" applyNumberFormat="1" applyFont="1" applyFill="1" applyBorder="1" applyAlignment="1">
      <alignment horizontal="center" vertical="center" wrapText="1"/>
    </xf>
    <xf numFmtId="195" fontId="56" fillId="33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206" fontId="1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2" borderId="18" xfId="0" applyNumberFormat="1" applyFont="1" applyFill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textRotation="90" wrapText="1"/>
    </xf>
    <xf numFmtId="49" fontId="7" fillId="32" borderId="17" xfId="0" applyNumberFormat="1" applyFont="1" applyFill="1" applyBorder="1" applyAlignment="1">
      <alignment horizontal="center" vertical="center" textRotation="90" wrapText="1"/>
    </xf>
    <xf numFmtId="49" fontId="7" fillId="32" borderId="12" xfId="0" applyNumberFormat="1" applyFont="1" applyFill="1" applyBorder="1" applyAlignment="1">
      <alignment horizontal="center" vertical="center" textRotation="90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l\Desktop\&#1044;&#1060;&#1056;&#1056;\2020\&#1076;&#1086;&#1076;&#1072;&#1090;&#1082;&#1086;&#1074;&#1080;&#1081;%202020\&#1044;&#1060;&#1056;&#1056;%202020%20&#1042;&#1080;&#1085;&#1086;&#1075;&#1088;&#1072;&#1076;&#1110;&#1074;&#1089;&#1100;&#1082;&#1072;%20&#1056;&#1044;&#1040;\&#1044;&#1054;%2024%20&#1089;&#1110;&#1095;&#1085;&#1103;%20&#109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лік 2018"/>
    </sheetNames>
    <sheetDataSet>
      <sheetData sheetId="0">
        <row r="7">
          <cell r="G7">
            <v>4318.27</v>
          </cell>
          <cell r="Q7" t="str">
            <v>Закарпатська  філія ДП «Укрбудекспертиза» від 02.12.2019    №07-0888-19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5"/>
  <sheetViews>
    <sheetView tabSelected="1" view="pageBreakPreview" zoomScale="33" zoomScaleNormal="30" zoomScaleSheetLayoutView="33" zoomScalePageLayoutView="40" workbookViewId="0" topLeftCell="A1">
      <pane ySplit="11" topLeftCell="A48" activePane="bottomLeft" state="frozen"/>
      <selection pane="topLeft" activeCell="A1" sqref="A1"/>
      <selection pane="bottomLeft" activeCell="X10" sqref="X10"/>
    </sheetView>
  </sheetViews>
  <sheetFormatPr defaultColWidth="9.125" defaultRowHeight="19.5" customHeight="1"/>
  <cols>
    <col min="1" max="1" width="9.125" style="1" customWidth="1"/>
    <col min="2" max="2" width="108.50390625" style="8" customWidth="1"/>
    <col min="3" max="3" width="21.00390625" style="1" customWidth="1"/>
    <col min="4" max="4" width="32.50390625" style="1" customWidth="1"/>
    <col min="5" max="5" width="33.125" style="1" customWidth="1"/>
    <col min="6" max="6" width="27.50390625" style="1" customWidth="1"/>
    <col min="7" max="7" width="31.375" style="11" customWidth="1"/>
    <col min="8" max="8" width="30.00390625" style="11" customWidth="1"/>
    <col min="9" max="9" width="29.00390625" style="1" customWidth="1"/>
    <col min="10" max="10" width="33.00390625" style="1" customWidth="1"/>
    <col min="11" max="11" width="52.125" style="1" customWidth="1"/>
    <col min="12" max="12" width="46.50390625" style="1" customWidth="1"/>
    <col min="13" max="13" width="33.50390625" style="1" customWidth="1"/>
    <col min="14" max="16384" width="9.125" style="1" customWidth="1"/>
  </cols>
  <sheetData>
    <row r="1" spans="2:13" ht="48" customHeight="1">
      <c r="B1" s="7"/>
      <c r="C1" s="2"/>
      <c r="D1" s="2"/>
      <c r="E1" s="2"/>
      <c r="F1" s="2"/>
      <c r="G1" s="9"/>
      <c r="H1" s="9"/>
      <c r="I1" s="2"/>
      <c r="J1" s="2"/>
      <c r="K1" s="102" t="s">
        <v>89</v>
      </c>
      <c r="L1" s="102"/>
      <c r="M1" s="102"/>
    </row>
    <row r="2" spans="2:13" ht="37.5" customHeight="1">
      <c r="B2" s="103" t="s">
        <v>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251" ht="45" customHeight="1">
      <c r="B3" s="103" t="s">
        <v>90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2:251" ht="51.75" customHeight="1">
      <c r="B4" s="103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2:251" ht="27.75" customHeigh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2:13" ht="21" customHeight="1" hidden="1">
      <c r="B6" s="7"/>
      <c r="C6" s="3"/>
      <c r="D6" s="3"/>
      <c r="E6" s="3"/>
      <c r="F6" s="3"/>
      <c r="G6" s="10"/>
      <c r="H6" s="10"/>
      <c r="I6" s="3"/>
      <c r="J6" s="3"/>
      <c r="K6" s="3"/>
      <c r="L6" s="3"/>
      <c r="M6" s="3"/>
    </row>
    <row r="7" spans="1:13" ht="24" customHeight="1">
      <c r="A7" s="89" t="s">
        <v>12</v>
      </c>
      <c r="B7" s="89" t="s">
        <v>0</v>
      </c>
      <c r="C7" s="97" t="s">
        <v>1</v>
      </c>
      <c r="D7" s="93" t="s">
        <v>4</v>
      </c>
      <c r="E7" s="94"/>
      <c r="F7" s="89" t="s">
        <v>11</v>
      </c>
      <c r="G7" s="92" t="s">
        <v>25</v>
      </c>
      <c r="H7" s="92"/>
      <c r="I7" s="92"/>
      <c r="J7" s="92"/>
      <c r="K7" s="89" t="s">
        <v>7</v>
      </c>
      <c r="L7" s="92" t="s">
        <v>6</v>
      </c>
      <c r="M7" s="92" t="s">
        <v>23</v>
      </c>
    </row>
    <row r="8" spans="1:13" ht="62.25" customHeight="1">
      <c r="A8" s="90"/>
      <c r="B8" s="90"/>
      <c r="C8" s="98"/>
      <c r="D8" s="95"/>
      <c r="E8" s="96"/>
      <c r="F8" s="90"/>
      <c r="G8" s="92"/>
      <c r="H8" s="92"/>
      <c r="I8" s="92"/>
      <c r="J8" s="92"/>
      <c r="K8" s="90"/>
      <c r="L8" s="92"/>
      <c r="M8" s="92"/>
    </row>
    <row r="9" spans="1:13" ht="40.5" customHeight="1">
      <c r="A9" s="90"/>
      <c r="B9" s="90"/>
      <c r="C9" s="98"/>
      <c r="D9" s="92" t="s">
        <v>2</v>
      </c>
      <c r="E9" s="89" t="s">
        <v>24</v>
      </c>
      <c r="F9" s="90"/>
      <c r="G9" s="92" t="s">
        <v>13</v>
      </c>
      <c r="H9" s="92"/>
      <c r="I9" s="92"/>
      <c r="J9" s="92"/>
      <c r="K9" s="90"/>
      <c r="L9" s="92"/>
      <c r="M9" s="92"/>
    </row>
    <row r="10" spans="1:13" ht="19.5" customHeight="1">
      <c r="A10" s="90"/>
      <c r="B10" s="90"/>
      <c r="C10" s="98"/>
      <c r="D10" s="92"/>
      <c r="E10" s="90"/>
      <c r="F10" s="90"/>
      <c r="G10" s="100" t="s">
        <v>9</v>
      </c>
      <c r="H10" s="100" t="s">
        <v>5</v>
      </c>
      <c r="I10" s="89" t="s">
        <v>10</v>
      </c>
      <c r="J10" s="89" t="s">
        <v>3</v>
      </c>
      <c r="K10" s="90"/>
      <c r="L10" s="92"/>
      <c r="M10" s="92"/>
    </row>
    <row r="11" spans="1:13" ht="132.75" customHeight="1">
      <c r="A11" s="91"/>
      <c r="B11" s="91"/>
      <c r="C11" s="99"/>
      <c r="D11" s="92"/>
      <c r="E11" s="91"/>
      <c r="F11" s="91"/>
      <c r="G11" s="101"/>
      <c r="H11" s="101"/>
      <c r="I11" s="90"/>
      <c r="J11" s="90"/>
      <c r="K11" s="91"/>
      <c r="L11" s="92"/>
      <c r="M11" s="92"/>
    </row>
    <row r="12" spans="1:13" s="6" customFormat="1" ht="37.5" customHeight="1">
      <c r="A12" s="12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4">
        <v>7</v>
      </c>
      <c r="H12" s="14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</row>
    <row r="13" spans="1:13" s="6" customFormat="1" ht="49.5" customHeight="1">
      <c r="A13" s="12"/>
      <c r="B13" s="19" t="s">
        <v>21</v>
      </c>
      <c r="C13" s="13"/>
      <c r="D13" s="20">
        <f>SUM(D15,D33,D42,D45,D49)</f>
        <v>1566070.3923</v>
      </c>
      <c r="E13" s="20">
        <f>SUM(E15,E33,E42,E45,E49)</f>
        <v>1409801.943</v>
      </c>
      <c r="F13" s="13"/>
      <c r="G13" s="20">
        <f>SUM(G15,G33,G42,G45,G49)</f>
        <v>608735.0585</v>
      </c>
      <c r="H13" s="20">
        <f>SUM(H15,H33,H42,H45,H49)</f>
        <v>68984.7465</v>
      </c>
      <c r="I13" s="20">
        <f>SUM(I15,I33,I42,I45,I49)</f>
        <v>99565.207</v>
      </c>
      <c r="J13" s="20">
        <f>SUM(J15,J33,J42,J45,J49)</f>
        <v>137140.348</v>
      </c>
      <c r="K13" s="13"/>
      <c r="L13" s="13"/>
      <c r="M13" s="20"/>
    </row>
    <row r="14" spans="1:13" s="6" customFormat="1" ht="49.5" customHeight="1">
      <c r="A14" s="12"/>
      <c r="B14" s="22" t="s">
        <v>22</v>
      </c>
      <c r="C14" s="13"/>
      <c r="D14" s="13"/>
      <c r="E14" s="13"/>
      <c r="F14" s="13"/>
      <c r="G14" s="14"/>
      <c r="H14" s="14"/>
      <c r="I14" s="13"/>
      <c r="J14" s="13"/>
      <c r="K14" s="13"/>
      <c r="L14" s="13"/>
      <c r="M14" s="13"/>
    </row>
    <row r="15" spans="1:13" s="6" customFormat="1" ht="49.5" customHeight="1">
      <c r="A15" s="75"/>
      <c r="B15" s="84" t="s">
        <v>146</v>
      </c>
      <c r="C15" s="85"/>
      <c r="D15" s="87">
        <f>SUM(D16:D32)</f>
        <v>530777.7433</v>
      </c>
      <c r="E15" s="87">
        <f>SUM(E16:E32)</f>
        <v>496593.21200000006</v>
      </c>
      <c r="F15" s="85"/>
      <c r="G15" s="87">
        <f>SUM(G16:G32)</f>
        <v>157889.5675</v>
      </c>
      <c r="H15" s="87">
        <f>SUM(H16:H32)</f>
        <v>19248.6685</v>
      </c>
      <c r="I15" s="87">
        <f>SUM(I16:I32)</f>
        <v>20110.261</v>
      </c>
      <c r="J15" s="87">
        <f>SUM(J16:J32)</f>
        <v>0</v>
      </c>
      <c r="K15" s="85"/>
      <c r="L15" s="85"/>
      <c r="M15" s="85"/>
    </row>
    <row r="16" spans="1:13" s="6" customFormat="1" ht="122.25" customHeight="1">
      <c r="A16" s="15">
        <v>1</v>
      </c>
      <c r="B16" s="26" t="s">
        <v>61</v>
      </c>
      <c r="C16" s="51" t="s">
        <v>144</v>
      </c>
      <c r="D16" s="28">
        <v>110998.88</v>
      </c>
      <c r="E16" s="28">
        <f>D16-331.378</f>
        <v>110667.50200000001</v>
      </c>
      <c r="F16" s="29" t="s">
        <v>96</v>
      </c>
      <c r="G16" s="30">
        <v>10000</v>
      </c>
      <c r="H16" s="30"/>
      <c r="I16" s="28">
        <v>5000</v>
      </c>
      <c r="J16" s="62"/>
      <c r="K16" s="63" t="s">
        <v>54</v>
      </c>
      <c r="L16" s="64" t="s">
        <v>55</v>
      </c>
      <c r="M16" s="37"/>
    </row>
    <row r="17" spans="1:13" s="6" customFormat="1" ht="99">
      <c r="A17" s="15">
        <v>2</v>
      </c>
      <c r="B17" s="26" t="s">
        <v>79</v>
      </c>
      <c r="C17" s="27">
        <v>2021</v>
      </c>
      <c r="D17" s="47">
        <v>6017.307</v>
      </c>
      <c r="E17" s="28">
        <v>6017.307</v>
      </c>
      <c r="F17" s="29" t="s">
        <v>93</v>
      </c>
      <c r="G17" s="30">
        <v>5415.58</v>
      </c>
      <c r="H17" s="30"/>
      <c r="I17" s="30">
        <v>601.731</v>
      </c>
      <c r="J17" s="31"/>
      <c r="K17" s="32" t="s">
        <v>102</v>
      </c>
      <c r="L17" s="32" t="s">
        <v>68</v>
      </c>
      <c r="M17" s="29" t="s">
        <v>93</v>
      </c>
    </row>
    <row r="18" spans="1:13" s="6" customFormat="1" ht="196.5" customHeight="1">
      <c r="A18" s="15">
        <v>3</v>
      </c>
      <c r="B18" s="26" t="s">
        <v>103</v>
      </c>
      <c r="C18" s="27">
        <v>2021</v>
      </c>
      <c r="D18" s="47">
        <v>6352.573</v>
      </c>
      <c r="E18" s="28">
        <v>6352.573</v>
      </c>
      <c r="F18" s="29" t="s">
        <v>93</v>
      </c>
      <c r="G18" s="30">
        <v>5717.32</v>
      </c>
      <c r="H18" s="30"/>
      <c r="I18" s="30">
        <v>635.257</v>
      </c>
      <c r="J18" s="31"/>
      <c r="K18" s="32" t="s">
        <v>69</v>
      </c>
      <c r="L18" s="32" t="s">
        <v>70</v>
      </c>
      <c r="M18" s="29" t="s">
        <v>93</v>
      </c>
    </row>
    <row r="19" spans="1:13" s="6" customFormat="1" ht="132">
      <c r="A19" s="15">
        <v>4</v>
      </c>
      <c r="B19" s="26" t="s">
        <v>71</v>
      </c>
      <c r="C19" s="27" t="s">
        <v>72</v>
      </c>
      <c r="D19" s="28">
        <v>25156</v>
      </c>
      <c r="E19" s="28">
        <v>21914</v>
      </c>
      <c r="F19" s="29" t="s">
        <v>73</v>
      </c>
      <c r="G19" s="30"/>
      <c r="H19" s="30"/>
      <c r="I19" s="30">
        <v>2191.4</v>
      </c>
      <c r="J19" s="31"/>
      <c r="K19" s="32" t="s">
        <v>78</v>
      </c>
      <c r="L19" s="32" t="s">
        <v>74</v>
      </c>
      <c r="M19" s="29" t="s">
        <v>73</v>
      </c>
    </row>
    <row r="20" spans="1:13" s="6" customFormat="1" ht="180" customHeight="1">
      <c r="A20" s="15">
        <v>5</v>
      </c>
      <c r="B20" s="50" t="s">
        <v>46</v>
      </c>
      <c r="C20" s="51" t="s">
        <v>20</v>
      </c>
      <c r="D20" s="52">
        <v>7994.9</v>
      </c>
      <c r="E20" s="52">
        <v>5514.5</v>
      </c>
      <c r="F20" s="53" t="s">
        <v>47</v>
      </c>
      <c r="G20" s="54">
        <v>4963</v>
      </c>
      <c r="H20" s="54"/>
      <c r="I20" s="54">
        <v>551.5</v>
      </c>
      <c r="J20" s="55"/>
      <c r="K20" s="56" t="s">
        <v>107</v>
      </c>
      <c r="L20" s="56" t="s">
        <v>106</v>
      </c>
      <c r="M20" s="53" t="s">
        <v>47</v>
      </c>
    </row>
    <row r="21" spans="1:13" s="6" customFormat="1" ht="132">
      <c r="A21" s="15">
        <v>6</v>
      </c>
      <c r="B21" s="50" t="s">
        <v>29</v>
      </c>
      <c r="C21" s="51">
        <v>2021</v>
      </c>
      <c r="D21" s="52">
        <v>5628.332</v>
      </c>
      <c r="E21" s="52">
        <v>5529.747</v>
      </c>
      <c r="F21" s="53" t="s">
        <v>30</v>
      </c>
      <c r="G21" s="54">
        <v>4970</v>
      </c>
      <c r="H21" s="54"/>
      <c r="I21" s="54">
        <v>559.747</v>
      </c>
      <c r="J21" s="55"/>
      <c r="K21" s="56" t="s">
        <v>34</v>
      </c>
      <c r="L21" s="56" t="s">
        <v>31</v>
      </c>
      <c r="M21" s="53" t="s">
        <v>30</v>
      </c>
    </row>
    <row r="22" spans="1:13" s="6" customFormat="1" ht="86.25" customHeight="1">
      <c r="A22" s="15">
        <v>7</v>
      </c>
      <c r="B22" s="50" t="s">
        <v>119</v>
      </c>
      <c r="C22" s="51" t="s">
        <v>75</v>
      </c>
      <c r="D22" s="52">
        <v>42739.71</v>
      </c>
      <c r="E22" s="52">
        <v>38244.798</v>
      </c>
      <c r="F22" s="53" t="s">
        <v>120</v>
      </c>
      <c r="G22" s="54">
        <v>15000</v>
      </c>
      <c r="H22" s="54">
        <v>1700</v>
      </c>
      <c r="I22" s="54"/>
      <c r="J22" s="55"/>
      <c r="K22" s="56"/>
      <c r="L22" s="56" t="s">
        <v>81</v>
      </c>
      <c r="M22" s="53"/>
    </row>
    <row r="23" spans="1:13" s="6" customFormat="1" ht="165">
      <c r="A23" s="15">
        <v>8</v>
      </c>
      <c r="B23" s="26" t="s">
        <v>48</v>
      </c>
      <c r="C23" s="27" t="s">
        <v>72</v>
      </c>
      <c r="D23" s="28">
        <v>51724.54</v>
      </c>
      <c r="E23" s="28">
        <v>51724.54</v>
      </c>
      <c r="F23" s="29" t="s">
        <v>32</v>
      </c>
      <c r="G23" s="28"/>
      <c r="H23" s="28"/>
      <c r="I23" s="28">
        <v>5172.45</v>
      </c>
      <c r="J23" s="58"/>
      <c r="K23" s="59" t="s">
        <v>49</v>
      </c>
      <c r="L23" s="59" t="s">
        <v>50</v>
      </c>
      <c r="M23" s="37" t="s">
        <v>32</v>
      </c>
    </row>
    <row r="24" spans="1:13" s="6" customFormat="1" ht="122.25" customHeight="1">
      <c r="A24" s="15">
        <v>9</v>
      </c>
      <c r="B24" s="26" t="s">
        <v>126</v>
      </c>
      <c r="C24" s="68" t="s">
        <v>72</v>
      </c>
      <c r="D24" s="69">
        <v>5915.546</v>
      </c>
      <c r="E24" s="69">
        <v>5915.546</v>
      </c>
      <c r="F24" s="29" t="s">
        <v>93</v>
      </c>
      <c r="G24" s="69"/>
      <c r="H24" s="69"/>
      <c r="I24" s="69">
        <v>1000</v>
      </c>
      <c r="J24" s="69"/>
      <c r="K24" s="59"/>
      <c r="L24" s="59" t="s">
        <v>99</v>
      </c>
      <c r="M24" s="29"/>
    </row>
    <row r="25" spans="1:13" s="6" customFormat="1" ht="168.75" customHeight="1">
      <c r="A25" s="15">
        <v>10</v>
      </c>
      <c r="B25" s="26" t="s">
        <v>123</v>
      </c>
      <c r="C25" s="68" t="s">
        <v>72</v>
      </c>
      <c r="D25" s="69">
        <v>9031.08</v>
      </c>
      <c r="E25" s="69">
        <v>9031.08</v>
      </c>
      <c r="F25" s="29" t="s">
        <v>124</v>
      </c>
      <c r="G25" s="69">
        <v>2000</v>
      </c>
      <c r="H25" s="69">
        <v>500</v>
      </c>
      <c r="I25" s="69"/>
      <c r="J25" s="69"/>
      <c r="K25" s="59" t="s">
        <v>99</v>
      </c>
      <c r="L25" s="59" t="s">
        <v>125</v>
      </c>
      <c r="M25" s="29"/>
    </row>
    <row r="26" spans="1:13" s="6" customFormat="1" ht="168.75" customHeight="1">
      <c r="A26" s="15">
        <v>11</v>
      </c>
      <c r="B26" s="26" t="s">
        <v>136</v>
      </c>
      <c r="C26" s="68">
        <v>2021</v>
      </c>
      <c r="D26" s="69">
        <v>20986.725</v>
      </c>
      <c r="E26" s="69">
        <v>20986.725</v>
      </c>
      <c r="F26" s="48" t="s">
        <v>133</v>
      </c>
      <c r="G26" s="69">
        <f>E26-H26</f>
        <v>18888.052499999998</v>
      </c>
      <c r="H26" s="69">
        <f>E26*0.1</f>
        <v>2098.6725</v>
      </c>
      <c r="I26" s="69"/>
      <c r="J26" s="69"/>
      <c r="K26" s="59" t="s">
        <v>132</v>
      </c>
      <c r="L26" s="59" t="s">
        <v>131</v>
      </c>
      <c r="M26" s="59"/>
    </row>
    <row r="27" spans="1:13" s="6" customFormat="1" ht="125.25" customHeight="1">
      <c r="A27" s="15">
        <v>12</v>
      </c>
      <c r="B27" s="26" t="s">
        <v>156</v>
      </c>
      <c r="C27" s="68">
        <v>2021</v>
      </c>
      <c r="D27" s="69">
        <v>30818.658</v>
      </c>
      <c r="E27" s="48">
        <v>24113.179</v>
      </c>
      <c r="F27" s="69" t="s">
        <v>124</v>
      </c>
      <c r="G27" s="69">
        <v>20113.179</v>
      </c>
      <c r="H27" s="69">
        <v>4000</v>
      </c>
      <c r="I27" s="69"/>
      <c r="J27" s="69"/>
      <c r="K27" s="59"/>
      <c r="L27" s="59" t="s">
        <v>157</v>
      </c>
      <c r="M27" s="69" t="s">
        <v>124</v>
      </c>
    </row>
    <row r="28" spans="1:13" s="6" customFormat="1" ht="98.25" customHeight="1">
      <c r="A28" s="15">
        <v>13</v>
      </c>
      <c r="B28" s="26" t="s">
        <v>158</v>
      </c>
      <c r="C28" s="68">
        <v>2021</v>
      </c>
      <c r="D28" s="48">
        <v>1573.346</v>
      </c>
      <c r="E28" s="48">
        <v>1573.346</v>
      </c>
      <c r="F28" s="48" t="s">
        <v>93</v>
      </c>
      <c r="G28" s="69"/>
      <c r="H28" s="48">
        <v>1573.346</v>
      </c>
      <c r="I28" s="69"/>
      <c r="J28" s="69"/>
      <c r="K28" s="59"/>
      <c r="L28" s="59" t="s">
        <v>159</v>
      </c>
      <c r="M28" s="48" t="s">
        <v>93</v>
      </c>
    </row>
    <row r="29" spans="1:13" s="6" customFormat="1" ht="168.75" customHeight="1">
      <c r="A29" s="15">
        <v>14</v>
      </c>
      <c r="B29" s="26" t="s">
        <v>129</v>
      </c>
      <c r="C29" s="68" t="s">
        <v>75</v>
      </c>
      <c r="D29" s="69">
        <v>139332.047</v>
      </c>
      <c r="E29" s="69">
        <f>D29-10420.64</f>
        <v>128911.40699999999</v>
      </c>
      <c r="F29" s="48" t="s">
        <v>134</v>
      </c>
      <c r="G29" s="69">
        <v>20000</v>
      </c>
      <c r="H29" s="69">
        <v>4500</v>
      </c>
      <c r="I29" s="69"/>
      <c r="J29" s="69"/>
      <c r="K29" s="59"/>
      <c r="L29" s="59" t="s">
        <v>130</v>
      </c>
      <c r="M29" s="45"/>
    </row>
    <row r="30" spans="1:13" s="6" customFormat="1" ht="168.75" customHeight="1">
      <c r="A30" s="15">
        <v>15</v>
      </c>
      <c r="B30" s="26" t="s">
        <v>135</v>
      </c>
      <c r="C30" s="68">
        <v>2021</v>
      </c>
      <c r="D30" s="47">
        <v>9797.4343</v>
      </c>
      <c r="E30" s="47">
        <v>3627.918</v>
      </c>
      <c r="F30" s="43" t="s">
        <v>32</v>
      </c>
      <c r="G30" s="74"/>
      <c r="H30" s="47">
        <v>3627.918</v>
      </c>
      <c r="I30" s="47"/>
      <c r="J30" s="43"/>
      <c r="K30" s="60"/>
      <c r="L30" s="43" t="s">
        <v>143</v>
      </c>
      <c r="M30" s="29"/>
    </row>
    <row r="31" spans="1:13" s="6" customFormat="1" ht="168.75" customHeight="1">
      <c r="A31" s="15">
        <v>16</v>
      </c>
      <c r="B31" s="26" t="s">
        <v>137</v>
      </c>
      <c r="C31" s="77">
        <v>2021</v>
      </c>
      <c r="D31" s="47">
        <v>12728.909</v>
      </c>
      <c r="E31" s="47">
        <v>12487.288</v>
      </c>
      <c r="F31" s="43" t="s">
        <v>80</v>
      </c>
      <c r="G31" s="47">
        <v>11238.856</v>
      </c>
      <c r="H31" s="47">
        <v>1248.732</v>
      </c>
      <c r="I31" s="47"/>
      <c r="J31" s="43"/>
      <c r="K31" s="53" t="s">
        <v>140</v>
      </c>
      <c r="L31" s="53" t="s">
        <v>139</v>
      </c>
      <c r="M31" s="43" t="s">
        <v>80</v>
      </c>
    </row>
    <row r="32" spans="1:13" s="6" customFormat="1" ht="168.75" customHeight="1">
      <c r="A32" s="15">
        <v>17</v>
      </c>
      <c r="B32" s="26" t="s">
        <v>138</v>
      </c>
      <c r="C32" s="27">
        <v>2021</v>
      </c>
      <c r="D32" s="69">
        <v>43981.756</v>
      </c>
      <c r="E32" s="69">
        <v>43981.756</v>
      </c>
      <c r="F32" s="43" t="s">
        <v>80</v>
      </c>
      <c r="G32" s="69">
        <v>39583.58</v>
      </c>
      <c r="H32" s="4"/>
      <c r="I32" s="69">
        <v>4398.176</v>
      </c>
      <c r="J32" s="28"/>
      <c r="K32" s="29"/>
      <c r="L32" s="29" t="s">
        <v>88</v>
      </c>
      <c r="M32" s="43" t="s">
        <v>80</v>
      </c>
    </row>
    <row r="33" spans="1:13" s="6" customFormat="1" ht="78" customHeight="1">
      <c r="A33" s="23"/>
      <c r="B33" s="33" t="s">
        <v>147</v>
      </c>
      <c r="C33" s="82"/>
      <c r="D33" s="35">
        <f>SUM(D34:D41)</f>
        <v>469729.787</v>
      </c>
      <c r="E33" s="35">
        <f>SUM(E34:E41)</f>
        <v>437219.753</v>
      </c>
      <c r="F33" s="76"/>
      <c r="G33" s="35">
        <f>SUM(G34:G41)</f>
        <v>386563.50800000003</v>
      </c>
      <c r="H33" s="35">
        <f>SUM(H34:H41)</f>
        <v>15538.666</v>
      </c>
      <c r="I33" s="35">
        <f>SUM(I34:I41)</f>
        <v>1548.8989999999992</v>
      </c>
      <c r="J33" s="35">
        <f>SUM(J34:J41)</f>
        <v>0</v>
      </c>
      <c r="K33" s="36"/>
      <c r="L33" s="36"/>
      <c r="M33" s="76"/>
    </row>
    <row r="34" spans="1:13" s="6" customFormat="1" ht="147" customHeight="1">
      <c r="A34" s="17">
        <v>18</v>
      </c>
      <c r="B34" s="61" t="s">
        <v>153</v>
      </c>
      <c r="C34" s="27" t="s">
        <v>92</v>
      </c>
      <c r="D34" s="28">
        <v>38672.63</v>
      </c>
      <c r="E34" s="28">
        <f>D34-8211.92</f>
        <v>30460.71</v>
      </c>
      <c r="F34" s="29" t="s">
        <v>93</v>
      </c>
      <c r="G34" s="30">
        <v>27000</v>
      </c>
      <c r="H34" s="30">
        <v>3460.71</v>
      </c>
      <c r="I34" s="28"/>
      <c r="J34" s="62"/>
      <c r="K34" s="63" t="s">
        <v>98</v>
      </c>
      <c r="L34" s="72" t="s">
        <v>97</v>
      </c>
      <c r="M34" s="29" t="s">
        <v>93</v>
      </c>
    </row>
    <row r="35" spans="1:13" s="6" customFormat="1" ht="96" customHeight="1">
      <c r="A35" s="17">
        <v>19</v>
      </c>
      <c r="B35" s="61" t="s">
        <v>152</v>
      </c>
      <c r="C35" s="68" t="s">
        <v>72</v>
      </c>
      <c r="D35" s="69">
        <v>300000</v>
      </c>
      <c r="E35" s="69">
        <v>300000</v>
      </c>
      <c r="F35" s="29" t="s">
        <v>93</v>
      </c>
      <c r="G35" s="69">
        <v>300000</v>
      </c>
      <c r="H35" s="30"/>
      <c r="I35" s="69"/>
      <c r="J35" s="70"/>
      <c r="K35" s="71"/>
      <c r="L35" s="72" t="s">
        <v>154</v>
      </c>
      <c r="M35" s="29"/>
    </row>
    <row r="36" spans="1:13" s="6" customFormat="1" ht="87" customHeight="1">
      <c r="A36" s="17">
        <v>20</v>
      </c>
      <c r="B36" s="26" t="s">
        <v>155</v>
      </c>
      <c r="C36" s="27" t="s">
        <v>20</v>
      </c>
      <c r="D36" s="28">
        <v>4492.766</v>
      </c>
      <c r="E36" s="28">
        <f>D36-39.667</f>
        <v>4453.098999999999</v>
      </c>
      <c r="F36" s="29" t="s">
        <v>62</v>
      </c>
      <c r="G36" s="30"/>
      <c r="H36" s="30">
        <v>3500</v>
      </c>
      <c r="I36" s="28">
        <f>E36-G36-H36</f>
        <v>953.0989999999993</v>
      </c>
      <c r="J36" s="62"/>
      <c r="K36" s="63" t="s">
        <v>59</v>
      </c>
      <c r="L36" s="64" t="s">
        <v>60</v>
      </c>
      <c r="M36" s="37" t="s">
        <v>62</v>
      </c>
    </row>
    <row r="37" spans="1:13" s="6" customFormat="1" ht="148.5" customHeight="1">
      <c r="A37" s="17">
        <v>21</v>
      </c>
      <c r="B37" s="50" t="s">
        <v>44</v>
      </c>
      <c r="C37" s="51" t="s">
        <v>16</v>
      </c>
      <c r="D37" s="52">
        <v>5957.7</v>
      </c>
      <c r="E37" s="52">
        <v>5957.7</v>
      </c>
      <c r="F37" s="53" t="s">
        <v>45</v>
      </c>
      <c r="G37" s="54">
        <v>5361.9</v>
      </c>
      <c r="H37" s="54"/>
      <c r="I37" s="54">
        <v>595.8</v>
      </c>
      <c r="J37" s="55"/>
      <c r="K37" s="56" t="s">
        <v>108</v>
      </c>
      <c r="L37" s="56" t="s">
        <v>105</v>
      </c>
      <c r="M37" s="53" t="s">
        <v>45</v>
      </c>
    </row>
    <row r="38" spans="1:13" s="6" customFormat="1" ht="183" customHeight="1">
      <c r="A38" s="17">
        <v>22</v>
      </c>
      <c r="B38" s="44" t="s">
        <v>112</v>
      </c>
      <c r="C38" s="45" t="s">
        <v>14</v>
      </c>
      <c r="D38" s="69">
        <v>94827.127</v>
      </c>
      <c r="E38" s="69">
        <v>70568.68</v>
      </c>
      <c r="F38" s="29" t="s">
        <v>93</v>
      </c>
      <c r="G38" s="30">
        <v>40000</v>
      </c>
      <c r="H38" s="30">
        <v>5000</v>
      </c>
      <c r="I38" s="30"/>
      <c r="J38" s="73"/>
      <c r="K38" s="37" t="s">
        <v>114</v>
      </c>
      <c r="L38" s="29" t="s">
        <v>113</v>
      </c>
      <c r="M38" s="46"/>
    </row>
    <row r="39" spans="1:13" s="6" customFormat="1" ht="178.5" customHeight="1">
      <c r="A39" s="15">
        <v>23</v>
      </c>
      <c r="B39" s="26" t="s">
        <v>51</v>
      </c>
      <c r="C39" s="27" t="s">
        <v>19</v>
      </c>
      <c r="D39" s="28">
        <v>15779.564</v>
      </c>
      <c r="E39" s="28">
        <v>15779.564</v>
      </c>
      <c r="F39" s="29" t="s">
        <v>93</v>
      </c>
      <c r="G39" s="28">
        <v>14201.608</v>
      </c>
      <c r="H39" s="28">
        <v>1577.956</v>
      </c>
      <c r="I39" s="28"/>
      <c r="J39" s="28"/>
      <c r="K39" s="59" t="s">
        <v>52</v>
      </c>
      <c r="L39" s="59" t="s">
        <v>53</v>
      </c>
      <c r="M39" s="29" t="s">
        <v>93</v>
      </c>
    </row>
    <row r="40" spans="1:13" s="6" customFormat="1" ht="90" customHeight="1">
      <c r="A40" s="15">
        <v>24</v>
      </c>
      <c r="B40" s="26" t="s">
        <v>127</v>
      </c>
      <c r="C40" s="68" t="s">
        <v>72</v>
      </c>
      <c r="D40" s="69">
        <v>5000</v>
      </c>
      <c r="E40" s="69">
        <v>5000</v>
      </c>
      <c r="F40" s="48" t="s">
        <v>80</v>
      </c>
      <c r="G40" s="69"/>
      <c r="H40" s="69">
        <v>1000</v>
      </c>
      <c r="I40" s="69"/>
      <c r="J40" s="69"/>
      <c r="K40" s="59"/>
      <c r="L40" s="59" t="s">
        <v>99</v>
      </c>
      <c r="M40" s="29"/>
    </row>
    <row r="41" spans="1:13" s="6" customFormat="1" ht="109.5" customHeight="1">
      <c r="A41" s="15">
        <v>25</v>
      </c>
      <c r="B41" s="26" t="s">
        <v>128</v>
      </c>
      <c r="C41" s="68" t="s">
        <v>72</v>
      </c>
      <c r="D41" s="69">
        <v>5000</v>
      </c>
      <c r="E41" s="69">
        <v>5000</v>
      </c>
      <c r="F41" s="48" t="s">
        <v>80</v>
      </c>
      <c r="G41" s="69"/>
      <c r="H41" s="69">
        <v>1000</v>
      </c>
      <c r="I41" s="69"/>
      <c r="J41" s="69"/>
      <c r="K41" s="59"/>
      <c r="L41" s="59" t="s">
        <v>99</v>
      </c>
      <c r="M41" s="29"/>
    </row>
    <row r="42" spans="1:13" s="6" customFormat="1" ht="58.5" customHeight="1">
      <c r="A42" s="23"/>
      <c r="B42" s="33" t="s">
        <v>148</v>
      </c>
      <c r="C42" s="34"/>
      <c r="D42" s="35">
        <f>SUM(D43:D44)</f>
        <v>61287.079</v>
      </c>
      <c r="E42" s="35">
        <f>SUM(E43:E44)</f>
        <v>54698.426999999996</v>
      </c>
      <c r="F42" s="83"/>
      <c r="G42" s="35">
        <f>SUM(G43:G44)</f>
        <v>24256.713</v>
      </c>
      <c r="H42" s="35">
        <f>SUM(H43:H44)</f>
        <v>2800</v>
      </c>
      <c r="I42" s="35">
        <f>SUM(I43:I44)</f>
        <v>0</v>
      </c>
      <c r="J42" s="35">
        <f>SUM(J43:J44)</f>
        <v>0</v>
      </c>
      <c r="K42" s="57"/>
      <c r="L42" s="57"/>
      <c r="M42" s="36"/>
    </row>
    <row r="43" spans="1:13" s="6" customFormat="1" ht="155.25" customHeight="1">
      <c r="A43" s="25">
        <v>26</v>
      </c>
      <c r="B43" s="61" t="s">
        <v>94</v>
      </c>
      <c r="C43" s="68">
        <v>2021</v>
      </c>
      <c r="D43" s="69">
        <v>18237.949</v>
      </c>
      <c r="E43" s="69">
        <v>13190.857</v>
      </c>
      <c r="F43" s="29" t="s">
        <v>93</v>
      </c>
      <c r="G43" s="30">
        <v>11790.857</v>
      </c>
      <c r="H43" s="30">
        <v>1400</v>
      </c>
      <c r="I43" s="69"/>
      <c r="J43" s="70"/>
      <c r="K43" s="71" t="s">
        <v>99</v>
      </c>
      <c r="L43" s="72"/>
      <c r="M43" s="29" t="s">
        <v>93</v>
      </c>
    </row>
    <row r="44" spans="1:13" s="6" customFormat="1" ht="165.75" customHeight="1">
      <c r="A44" s="15">
        <v>27</v>
      </c>
      <c r="B44" s="61" t="s">
        <v>95</v>
      </c>
      <c r="C44" s="68" t="s">
        <v>75</v>
      </c>
      <c r="D44" s="69">
        <v>43049.13</v>
      </c>
      <c r="E44" s="69">
        <v>41507.57</v>
      </c>
      <c r="F44" s="29" t="s">
        <v>93</v>
      </c>
      <c r="G44" s="30">
        <v>12465.856</v>
      </c>
      <c r="H44" s="30">
        <v>1400</v>
      </c>
      <c r="I44" s="28"/>
      <c r="J44" s="62"/>
      <c r="K44" s="71" t="s">
        <v>99</v>
      </c>
      <c r="L44" s="64"/>
      <c r="M44" s="37"/>
    </row>
    <row r="45" spans="1:13" s="6" customFormat="1" ht="75" customHeight="1">
      <c r="A45" s="33"/>
      <c r="B45" s="33" t="s">
        <v>149</v>
      </c>
      <c r="C45" s="33"/>
      <c r="D45" s="35">
        <f>SUM(D46:D48)</f>
        <v>79648.001</v>
      </c>
      <c r="E45" s="35">
        <f>SUM(E46:E48)</f>
        <v>75029</v>
      </c>
      <c r="F45" s="33"/>
      <c r="G45" s="35">
        <f>SUM(G46:G48)</f>
        <v>9818.27</v>
      </c>
      <c r="H45" s="35">
        <f>SUM(H46:H48)</f>
        <v>5710.73</v>
      </c>
      <c r="I45" s="35">
        <f>SUM(I46:I48)</f>
        <v>500</v>
      </c>
      <c r="J45" s="35">
        <f>SUM(J46:J48)</f>
        <v>0</v>
      </c>
      <c r="K45" s="33"/>
      <c r="L45" s="33"/>
      <c r="M45" s="33"/>
    </row>
    <row r="46" spans="1:13" s="6" customFormat="1" ht="111" customHeight="1">
      <c r="A46" s="15">
        <v>28</v>
      </c>
      <c r="B46" s="26" t="s">
        <v>104</v>
      </c>
      <c r="C46" s="27" t="s">
        <v>75</v>
      </c>
      <c r="D46" s="28">
        <v>65000</v>
      </c>
      <c r="E46" s="28">
        <v>65000</v>
      </c>
      <c r="F46" s="29" t="s">
        <v>76</v>
      </c>
      <c r="G46" s="30">
        <v>5500</v>
      </c>
      <c r="H46" s="30"/>
      <c r="I46" s="30">
        <v>500</v>
      </c>
      <c r="J46" s="31"/>
      <c r="K46" s="32" t="s">
        <v>77</v>
      </c>
      <c r="L46" s="32"/>
      <c r="M46" s="29"/>
    </row>
    <row r="47" spans="1:13" s="6" customFormat="1" ht="165.75" customHeight="1">
      <c r="A47" s="15">
        <v>29</v>
      </c>
      <c r="B47" s="50" t="s">
        <v>109</v>
      </c>
      <c r="C47" s="51" t="s">
        <v>26</v>
      </c>
      <c r="D47" s="52">
        <v>9427.271</v>
      </c>
      <c r="E47" s="52">
        <v>4808.27</v>
      </c>
      <c r="F47" s="53" t="s">
        <v>27</v>
      </c>
      <c r="G47" s="54">
        <f>'[1]Перелік 2018'!$G$7</f>
        <v>4318.27</v>
      </c>
      <c r="H47" s="54">
        <v>490</v>
      </c>
      <c r="I47" s="54"/>
      <c r="J47" s="55"/>
      <c r="K47" s="56" t="s">
        <v>28</v>
      </c>
      <c r="L47" s="56" t="str">
        <f>'[1]Перелік 2018'!$Q$7</f>
        <v>Закарпатська  філія ДП «Укрбудекспертиза» від 02.12.2019    №07-0888-19</v>
      </c>
      <c r="M47" s="53" t="s">
        <v>27</v>
      </c>
    </row>
    <row r="48" spans="1:13" s="6" customFormat="1" ht="118.5" customHeight="1">
      <c r="A48" s="15">
        <v>30</v>
      </c>
      <c r="B48" s="61" t="s">
        <v>121</v>
      </c>
      <c r="C48" s="51" t="s">
        <v>122</v>
      </c>
      <c r="D48" s="52">
        <v>5220.73</v>
      </c>
      <c r="E48" s="52">
        <v>5220.73</v>
      </c>
      <c r="F48" s="53" t="s">
        <v>93</v>
      </c>
      <c r="G48" s="52"/>
      <c r="H48" s="52">
        <v>5220.73</v>
      </c>
      <c r="I48" s="52"/>
      <c r="J48" s="78"/>
      <c r="K48" s="79"/>
      <c r="L48" s="79" t="s">
        <v>81</v>
      </c>
      <c r="M48" s="80"/>
    </row>
    <row r="49" spans="1:13" s="6" customFormat="1" ht="84" customHeight="1">
      <c r="A49" s="23"/>
      <c r="B49" s="33" t="s">
        <v>150</v>
      </c>
      <c r="C49" s="34"/>
      <c r="D49" s="35">
        <f>SUM(D50:D58)</f>
        <v>424627.782</v>
      </c>
      <c r="E49" s="35">
        <f>SUM(E50:E58)</f>
        <v>346261.55100000004</v>
      </c>
      <c r="F49" s="36"/>
      <c r="G49" s="35">
        <f>SUM(G50:G58)</f>
        <v>30207</v>
      </c>
      <c r="H49" s="35">
        <f>SUM(H50:H58)</f>
        <v>25686.682</v>
      </c>
      <c r="I49" s="35">
        <f>SUM(I50:I58)</f>
        <v>77406.04699999999</v>
      </c>
      <c r="J49" s="35">
        <f>SUM(J50:J58)</f>
        <v>137140.348</v>
      </c>
      <c r="K49" s="86"/>
      <c r="L49" s="86"/>
      <c r="M49" s="49"/>
    </row>
    <row r="50" spans="1:13" s="6" customFormat="1" ht="77.25" customHeight="1">
      <c r="A50" s="15">
        <v>31</v>
      </c>
      <c r="B50" s="26" t="s">
        <v>63</v>
      </c>
      <c r="C50" s="27" t="s">
        <v>151</v>
      </c>
      <c r="D50" s="28">
        <v>9251.188</v>
      </c>
      <c r="E50" s="28">
        <f>D50-71.67</f>
        <v>9179.518</v>
      </c>
      <c r="F50" s="29" t="s">
        <v>56</v>
      </c>
      <c r="G50" s="30"/>
      <c r="H50" s="30">
        <v>3000</v>
      </c>
      <c r="I50" s="28">
        <f>E50-G50-H50</f>
        <v>6179.518</v>
      </c>
      <c r="J50" s="62"/>
      <c r="K50" s="63" t="s">
        <v>57</v>
      </c>
      <c r="L50" s="64" t="s">
        <v>58</v>
      </c>
      <c r="M50" s="37" t="s">
        <v>56</v>
      </c>
    </row>
    <row r="51" spans="1:13" s="4" customFormat="1" ht="105" customHeight="1">
      <c r="A51" s="15">
        <v>32</v>
      </c>
      <c r="B51" s="66" t="s">
        <v>100</v>
      </c>
      <c r="C51" s="67" t="s">
        <v>14</v>
      </c>
      <c r="D51" s="28">
        <v>48542.632</v>
      </c>
      <c r="E51" s="28">
        <v>48542.632</v>
      </c>
      <c r="F51" s="29" t="s">
        <v>64</v>
      </c>
      <c r="G51" s="30"/>
      <c r="H51" s="30"/>
      <c r="I51" s="30">
        <v>48542.632</v>
      </c>
      <c r="J51" s="65"/>
      <c r="K51" s="37" t="s">
        <v>65</v>
      </c>
      <c r="L51" s="37" t="s">
        <v>66</v>
      </c>
      <c r="M51" s="65"/>
    </row>
    <row r="52" spans="1:13" s="4" customFormat="1" ht="105" customHeight="1">
      <c r="A52" s="15">
        <v>33</v>
      </c>
      <c r="B52" s="66" t="s">
        <v>101</v>
      </c>
      <c r="C52" s="67">
        <v>2021</v>
      </c>
      <c r="D52" s="28">
        <v>21464.297</v>
      </c>
      <c r="E52" s="28">
        <v>21464.297</v>
      </c>
      <c r="F52" s="28" t="s">
        <v>67</v>
      </c>
      <c r="G52" s="28"/>
      <c r="H52" s="28"/>
      <c r="I52" s="28">
        <v>21464.297</v>
      </c>
      <c r="J52" s="65"/>
      <c r="K52" s="37" t="s">
        <v>17</v>
      </c>
      <c r="L52" s="37" t="s">
        <v>15</v>
      </c>
      <c r="M52" s="69" t="s">
        <v>67</v>
      </c>
    </row>
    <row r="53" spans="1:13" s="4" customFormat="1" ht="72.75" customHeight="1">
      <c r="A53" s="25">
        <v>34</v>
      </c>
      <c r="B53" s="38" t="s">
        <v>37</v>
      </c>
      <c r="C53" s="39" t="s">
        <v>26</v>
      </c>
      <c r="D53" s="28">
        <v>16543</v>
      </c>
      <c r="E53" s="28">
        <v>15659.6</v>
      </c>
      <c r="F53" s="39" t="s">
        <v>38</v>
      </c>
      <c r="G53" s="40"/>
      <c r="H53" s="41">
        <v>4000</v>
      </c>
      <c r="I53" s="41">
        <v>1219.6</v>
      </c>
      <c r="J53" s="42"/>
      <c r="K53" s="43" t="s">
        <v>39</v>
      </c>
      <c r="L53" s="39" t="s">
        <v>40</v>
      </c>
      <c r="M53" s="39"/>
    </row>
    <row r="54" spans="1:13" s="24" customFormat="1" ht="171" customHeight="1">
      <c r="A54" s="17">
        <v>35</v>
      </c>
      <c r="B54" s="61" t="s">
        <v>41</v>
      </c>
      <c r="C54" s="51" t="s">
        <v>145</v>
      </c>
      <c r="D54" s="52">
        <v>199929.235</v>
      </c>
      <c r="E54" s="52">
        <v>182724.6</v>
      </c>
      <c r="F54" s="81" t="s">
        <v>18</v>
      </c>
      <c r="G54" s="54"/>
      <c r="H54" s="54"/>
      <c r="I54" s="54"/>
      <c r="J54" s="54">
        <v>130000</v>
      </c>
      <c r="K54" s="56" t="s">
        <v>42</v>
      </c>
      <c r="L54" s="53" t="s">
        <v>43</v>
      </c>
      <c r="M54" s="81"/>
    </row>
    <row r="55" spans="1:13" s="21" customFormat="1" ht="194.25">
      <c r="A55" s="17">
        <v>36</v>
      </c>
      <c r="B55" s="50" t="s">
        <v>110</v>
      </c>
      <c r="C55" s="51">
        <v>2021</v>
      </c>
      <c r="D55" s="52">
        <v>11643.89</v>
      </c>
      <c r="E55" s="52">
        <v>11486.962</v>
      </c>
      <c r="F55" s="53" t="s">
        <v>35</v>
      </c>
      <c r="G55" s="54"/>
      <c r="H55" s="54">
        <v>11486.962</v>
      </c>
      <c r="I55" s="54">
        <v>0</v>
      </c>
      <c r="J55" s="55" t="s">
        <v>33</v>
      </c>
      <c r="K55" s="56" t="s">
        <v>36</v>
      </c>
      <c r="L55" s="56" t="s">
        <v>115</v>
      </c>
      <c r="M55" s="53" t="s">
        <v>35</v>
      </c>
    </row>
    <row r="56" spans="1:13" s="21" customFormat="1" ht="129">
      <c r="A56" s="17">
        <v>37</v>
      </c>
      <c r="B56" s="26" t="s">
        <v>82</v>
      </c>
      <c r="C56" s="27">
        <v>2021</v>
      </c>
      <c r="D56" s="47">
        <v>7933.748</v>
      </c>
      <c r="E56" s="47">
        <v>7933.748</v>
      </c>
      <c r="F56" s="43" t="s">
        <v>87</v>
      </c>
      <c r="G56" s="47"/>
      <c r="H56" s="47">
        <v>793.4</v>
      </c>
      <c r="I56" s="47"/>
      <c r="J56" s="47">
        <v>7140.348</v>
      </c>
      <c r="K56" s="60" t="s">
        <v>83</v>
      </c>
      <c r="L56" s="43" t="s">
        <v>141</v>
      </c>
      <c r="M56" s="29" t="s">
        <v>87</v>
      </c>
    </row>
    <row r="57" spans="1:13" s="21" customFormat="1" ht="162">
      <c r="A57" s="17">
        <v>38</v>
      </c>
      <c r="B57" s="26" t="s">
        <v>84</v>
      </c>
      <c r="C57" s="27">
        <v>2022</v>
      </c>
      <c r="D57" s="47">
        <v>14063.194</v>
      </c>
      <c r="E57" s="47">
        <v>14063.194</v>
      </c>
      <c r="F57" s="43" t="s">
        <v>85</v>
      </c>
      <c r="G57" s="47"/>
      <c r="H57" s="47">
        <v>1406.32</v>
      </c>
      <c r="I57" s="47"/>
      <c r="J57" s="43"/>
      <c r="K57" s="60" t="s">
        <v>86</v>
      </c>
      <c r="L57" s="43" t="s">
        <v>142</v>
      </c>
      <c r="M57" s="29" t="s">
        <v>85</v>
      </c>
    </row>
    <row r="58" spans="1:13" s="4" customFormat="1" ht="169.5" customHeight="1">
      <c r="A58" s="15">
        <v>39</v>
      </c>
      <c r="B58" s="26" t="s">
        <v>111</v>
      </c>
      <c r="C58" s="68" t="s">
        <v>20</v>
      </c>
      <c r="D58" s="69">
        <v>95256.598</v>
      </c>
      <c r="E58" s="69">
        <v>35207</v>
      </c>
      <c r="F58" s="29" t="s">
        <v>116</v>
      </c>
      <c r="G58" s="69">
        <v>30207</v>
      </c>
      <c r="H58" s="69">
        <v>5000</v>
      </c>
      <c r="I58" s="69"/>
      <c r="J58" s="58"/>
      <c r="K58" s="59" t="s">
        <v>117</v>
      </c>
      <c r="L58" s="59" t="s">
        <v>118</v>
      </c>
      <c r="M58" s="29" t="s">
        <v>116</v>
      </c>
    </row>
    <row r="85" ht="19.5" customHeight="1">
      <c r="B85" s="16"/>
    </row>
  </sheetData>
  <sheetProtection/>
  <mergeCells count="49">
    <mergeCell ref="K1:M1"/>
    <mergeCell ref="B2:M2"/>
    <mergeCell ref="B3:M3"/>
    <mergeCell ref="B4:M4"/>
    <mergeCell ref="G10:G11"/>
    <mergeCell ref="I10:I11"/>
    <mergeCell ref="L7:L11"/>
    <mergeCell ref="G7:J8"/>
    <mergeCell ref="B5:M5"/>
    <mergeCell ref="AB4:AQ4"/>
    <mergeCell ref="AR4:BG4"/>
    <mergeCell ref="AB3:AQ3"/>
    <mergeCell ref="F7:F11"/>
    <mergeCell ref="G9:J9"/>
    <mergeCell ref="H10:H11"/>
    <mergeCell ref="J10:J11"/>
    <mergeCell ref="M7:M11"/>
    <mergeCell ref="K7:K11"/>
    <mergeCell ref="AR3:BG3"/>
    <mergeCell ref="A7:A11"/>
    <mergeCell ref="D9:D11"/>
    <mergeCell ref="D7:E8"/>
    <mergeCell ref="E9:E11"/>
    <mergeCell ref="C7:C11"/>
    <mergeCell ref="B7:B11"/>
    <mergeCell ref="BX3:CM3"/>
    <mergeCell ref="BH3:BW3"/>
    <mergeCell ref="CN3:DC3"/>
    <mergeCell ref="EJ4:EY4"/>
    <mergeCell ref="EJ3:EY3"/>
    <mergeCell ref="BH4:BW4"/>
    <mergeCell ref="BX4:CM4"/>
    <mergeCell ref="CN4:DC4"/>
    <mergeCell ref="DT4:EI4"/>
    <mergeCell ref="DD3:DS3"/>
    <mergeCell ref="DT3:EI3"/>
    <mergeCell ref="DD4:DS4"/>
    <mergeCell ref="GF4:GU4"/>
    <mergeCell ref="EZ3:FO3"/>
    <mergeCell ref="FP4:GE4"/>
    <mergeCell ref="HL3:IA3"/>
    <mergeCell ref="GV3:HK3"/>
    <mergeCell ref="EZ4:FO4"/>
    <mergeCell ref="IB3:IQ3"/>
    <mergeCell ref="FP3:GE3"/>
    <mergeCell ref="GF3:GU3"/>
    <mergeCell ref="IB4:IQ4"/>
    <mergeCell ref="GV4:HK4"/>
    <mergeCell ref="HL4:IA4"/>
  </mergeCells>
  <printOptions horizontalCentered="1"/>
  <pageMargins left="0.3937007874015748" right="0.3937007874015748" top="0.3937007874015748" bottom="0.3937007874015748" header="0.1968503937007874" footer="0.1968503937007874"/>
  <pageSetup fitToHeight="20" horizontalDpi="600" verticalDpi="600" orientation="landscape" paperSize="9" scale="29" r:id="rId3"/>
  <headerFooter alignWithMargins="0">
    <oddFooter>&amp;R&amp;P</oddFooter>
  </headerFooter>
  <rowBreaks count="1" manualBreakCount="1">
    <brk id="4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2020-11-06T10:21:12Z</cp:lastPrinted>
  <dcterms:created xsi:type="dcterms:W3CDTF">2014-11-28T08:15:20Z</dcterms:created>
  <dcterms:modified xsi:type="dcterms:W3CDTF">2020-11-06T10:21:14Z</dcterms:modified>
  <cp:category/>
  <cp:version/>
  <cp:contentType/>
  <cp:contentStatus/>
</cp:coreProperties>
</file>