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145" windowHeight="5835" tabRatio="739" activeTab="0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<sst xmlns="http://schemas.openxmlformats.org/spreadsheetml/2006/main" count="920" uniqueCount="291">
  <si>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</si>
  <si>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</si>
  <si>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</si>
  <si>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</si>
  <si>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</si>
  <si>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</si>
  <si>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</si>
  <si>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</si>
  <si>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</si>
  <si>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</si>
  <si>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</si>
  <si>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</si>
  <si>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</si>
  <si>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</si>
  <si>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</si>
  <si>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</si>
  <si>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</si>
  <si>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</si>
  <si>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</si>
  <si>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</si>
  <si>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r>
      <t>1.</t>
    </r>
    <r>
      <rPr>
        <sz val="12"/>
        <rFont val="Times New Roman"/>
        <family val="1"/>
      </rPr>
      <t xml:space="preserve"> </t>
    </r>
  </si>
  <si>
    <t>Надходження бюджетних установ від додаткової (господарської) діяльності </t>
  </si>
  <si>
    <t>2.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</si>
  <si>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</si>
  <si>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</si>
  <si>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</si>
  <si>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</si>
  <si>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</si>
  <si>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</si>
  <si>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</si>
  <si>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</si>
  <si>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</si>
  <si>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</si>
  <si>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</si>
  <si>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</si>
  <si>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</si>
  <si>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</si>
  <si>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</si>
  <si>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</si>
  <si>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</si>
  <si>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</si>
  <si>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</si>
  <si>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</si>
  <si>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</si>
  <si>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</si>
  <si>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</si>
  <si>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</si>
  <si>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</si>
  <si>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</si>
  <si>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</si>
  <si>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</si>
  <si>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</si>
  <si>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</si>
  <si>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</si>
  <si>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</si>
  <si>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</si>
  <si>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</si>
  <si>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</si>
  <si>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</si>
  <si>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</si>
  <si>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</si>
  <si>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</si>
  <si>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</si>
  <si>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</si>
  <si>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</si>
  <si>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</si>
  <si>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</si>
  <si>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</si>
  <si>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</si>
  <si>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</si>
  <si>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</si>
  <si>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</si>
  <si>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</si>
  <si>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</si>
  <si>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</si>
  <si>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</si>
  <si>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</si>
  <si>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</si>
  <si>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</si>
  <si>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</si>
  <si>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</si>
  <si>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</si>
  <si>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</si>
  <si>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</si>
  <si>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</si>
  <si>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</si>
  <si>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</si>
  <si>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</si>
  <si>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</si>
  <si>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</si>
  <si>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</si>
  <si>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</si>
  <si>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</si>
  <si>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</si>
  <si>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</si>
  <si>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</si>
  <si>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</si>
  <si>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</si>
  <si>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</si>
  <si>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</si>
  <si>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</si>
  <si>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</si>
  <si>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</si>
  <si>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</si>
  <si>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</si>
  <si>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</si>
  <si>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</si>
  <si>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</si>
  <si>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</si>
  <si>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</si>
  <si>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</si>
  <si>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</si>
  <si>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</si>
  <si>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</si>
  <si>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</si>
  <si>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</si>
  <si>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</si>
  <si>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</si>
  <si>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</si>
  <si>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</si>
  <si>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</si>
  <si>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</si>
  <si>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</si>
  <si>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</si>
  <si>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</si>
  <si>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</si>
  <si>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</si>
  <si>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</si>
  <si>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</si>
  <si>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</si>
  <si>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</si>
  <si>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</si>
  <si>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</si>
  <si>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</si>
  <si>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</si>
  <si>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</si>
  <si>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</si>
  <si>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</si>
  <si>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</si>
  <si>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</si>
  <si>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</si>
  <si>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</si>
  <si>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>2021 рік (прогноз)</t>
  </si>
  <si>
    <t>2019 рік</t>
  </si>
  <si>
    <t>Департамент соціального захисту населення</t>
  </si>
  <si>
    <t xml:space="preserve"> Надання реабілітаційних послуг особам з інвалідністю та дітям з інвалідністю</t>
  </si>
  <si>
    <t xml:space="preserve">Педагогічний персонал </t>
  </si>
  <si>
    <t>Інший персонал</t>
  </si>
  <si>
    <t>Лікарський персонал</t>
  </si>
  <si>
    <t xml:space="preserve">Середній медичний персонал </t>
  </si>
  <si>
    <t xml:space="preserve">молодший медичний персонал </t>
  </si>
  <si>
    <t>Спеціалісти немедики</t>
  </si>
  <si>
    <t>кількість установ для інвалідів та дітей-інвалідів</t>
  </si>
  <si>
    <t>одиниць</t>
  </si>
  <si>
    <t>Рішення обл. ради від 25.07.2008 №617, 27.07.2017 №865</t>
  </si>
  <si>
    <t>кількість штатних одиниць</t>
  </si>
  <si>
    <t>штатний розпис</t>
  </si>
  <si>
    <t>кількість осіб з інвалідністю та дітей з інвалідністю , які отримали реабілітаційні послуги</t>
  </si>
  <si>
    <t>осіб</t>
  </si>
  <si>
    <t>облік отримувачів реабілітаційних послуг за формами обслуговування</t>
  </si>
  <si>
    <t>чоловіків(хлопців)</t>
  </si>
  <si>
    <t>жінок(дівчат)</t>
  </si>
  <si>
    <t>середні витрати на реабілітацію однієї особи з інвалідністю та дитини з інвалідністю на рік</t>
  </si>
  <si>
    <t>на одного чоловіка(хлопця)</t>
  </si>
  <si>
    <t>грн</t>
  </si>
  <si>
    <t>згідно кошторисних призначень</t>
  </si>
  <si>
    <t>на одну жінку(дівчину)</t>
  </si>
  <si>
    <t>відсоток охоплення осіб з інвалідністю та дітей з інвалідністю  реабілітаційними послугами</t>
  </si>
  <si>
    <t>%</t>
  </si>
  <si>
    <t>Забезпечення функціонування реабілітаційних установ</t>
  </si>
  <si>
    <t xml:space="preserve"> затрат</t>
  </si>
  <si>
    <t xml:space="preserve"> продукту</t>
  </si>
  <si>
    <t xml:space="preserve"> ефективності </t>
  </si>
  <si>
    <t xml:space="preserve"> якості </t>
  </si>
  <si>
    <t>грн.</t>
  </si>
  <si>
    <t>розрахунково</t>
  </si>
  <si>
    <t>якості </t>
  </si>
  <si>
    <t>2018 рік (звіт)</t>
  </si>
  <si>
    <t>2020 рік (проект)</t>
  </si>
  <si>
    <t>1) витрати за напрямами використання бюджетних коштів у 2018 - 2020 роках:</t>
  </si>
  <si>
    <t>2019 рік (затверджено)</t>
  </si>
  <si>
    <t>2022 рік (прогноз)</t>
  </si>
  <si>
    <t>1) результативні показники бюджетної програми у 2018 - 2020 роках: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</si>
  <si>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</si>
  <si>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</si>
  <si>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7. Премії(диференціація)</t>
  </si>
  <si>
    <t>2019 рік (план)</t>
  </si>
  <si>
    <t>БЮДЖЕТНИЙ ЗАПИТ НА 2020 - 2022 РОКИ індивідуальний (Форма 2020-2)</t>
  </si>
  <si>
    <t xml:space="preserve">1. </t>
  </si>
  <si>
    <t>08</t>
  </si>
  <si>
    <t>03192974</t>
  </si>
  <si>
    <t>(код Типової відомчої класифікації видатків та кредитування місцевого бюджету)</t>
  </si>
  <si>
    <t>(код за ЄДРПОУ)</t>
  </si>
  <si>
    <t>081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</si>
  <si>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</si>
  <si>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</si>
  <si>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</si>
  <si>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</si>
  <si>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</si>
  <si>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</si>
  <si>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2020 - 2022 роки:</t>
  </si>
  <si>
    <t>1) мета бюджетної програми, строки її реалізації;</t>
  </si>
  <si>
    <t>2) завдання бюджетної програми: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</si>
  <si>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</si>
  <si>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</si>
  <si>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</si>
  <si>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разом     (3+4)</t>
  </si>
  <si>
    <t>разом     (7+8)</t>
  </si>
  <si>
    <t>Забезпечення діяльності реабілітаційних установ для осіб(дітей)  з інвалідністю, що належать до  сфери органів праці та соціального захисту населення</t>
  </si>
  <si>
    <t>Конституція України, Бюджетний Кодекс України від 08.07.2010 №2456-VІ, Наказ міністерства соціальної політики України 14.05.2018 №688"Про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забезпечення", Закон України "Про реабілітацію інвалідів в Україні" від 06.10.2005 № 2961-IV, Закон України від 20.12.2005 № 3235-IV "Про реабілітацію інвалідів в Україні"</t>
  </si>
  <si>
    <t>0813105</t>
  </si>
  <si>
    <t>БЮДЖЕТНИЙ ЗАПИТ НА 2020 - 2022 РОКИ додатковий (Форма 2020-3)</t>
  </si>
  <si>
    <t>4. Додаткові витрати місцевого бюджету:</t>
  </si>
  <si>
    <t>1) додаткові витрати на 2020 рік за бюджетною програмою:</t>
  </si>
  <si>
    <t>Код Економічної класифікації видатків бюджету/код Класифікації кредитування бюджету</t>
  </si>
  <si>
    <t>Обґрунтування необхідності додаткових коштів на 2020 рік</t>
  </si>
  <si>
    <t>необхідно додатково +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</si>
  <si>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</si>
  <si>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</si>
  <si>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</si>
  <si>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затрат</t>
  </si>
  <si>
    <t>продукту</t>
  </si>
  <si>
    <t>ефективності</t>
  </si>
  <si>
    <t>якості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</si>
  <si>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</si>
  <si>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</si>
  <si>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</si>
  <si>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індикативні прогнозні показники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</si>
  <si>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</si>
  <si>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</si>
  <si>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</si>
  <si>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</si>
  <si>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</si>
  <si>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</si>
  <si>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</si>
  <si>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М.ПЕТРІШКА</t>
  </si>
  <si>
    <t>О.ГУМЕНЮК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</si>
  <si>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</si>
  <si>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</si>
  <si>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2) результативні показники бюджетної програми у 2021 - 2022 роках:</t>
  </si>
  <si>
    <t>кількість обєктів, що планується реконструювати</t>
  </si>
  <si>
    <t>од.</t>
  </si>
  <si>
    <t>середня вартість обєкта, що планується реконструювати</t>
  </si>
  <si>
    <t>1.1</t>
  </si>
  <si>
    <t>1.2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</si>
  <si>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</si>
  <si>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</si>
  <si>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</si>
  <si>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</si>
  <si>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</si>
  <si>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</si>
  <si>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</si>
  <si>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</si>
  <si>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</si>
  <si>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</si>
  <si>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рівень готовності обєкта реконструкції</t>
  </si>
  <si>
    <t>2) надання кредитів за кодами Класифікації кредитування бюджету у 2018 - 2020 роках:</t>
  </si>
  <si>
    <t>Реконструкція та реставрація житлового фонду приміщень</t>
  </si>
  <si>
    <t>зг.статистичного бюлетня в Закарпатській обл. на 2018 рік - 73,8тис.осіб з інвалідністю</t>
  </si>
  <si>
    <t>2) витрати за напрямами використання бюджетних коштів у 2021 - 2022 роках:</t>
  </si>
  <si>
    <t>07100000000</t>
  </si>
  <si>
    <t>Реконструкція каналізаційної системи за адресою: м. Тячів, вул. Леонтовича, 60а</t>
  </si>
  <si>
    <t>Дебіторська заборгованість на 01.01.2019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</si>
  <si>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</si>
  <si>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</si>
  <si>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2020 рік</t>
  </si>
  <si>
    <t>4) аналіз управління бюджетними зобов'язаннями та пропозиції щодо упорядкування бюджетних зобов'язань у 2020 році.</t>
  </si>
  <si>
    <t>14. Бюджетні зобов'язання у 2018 - 2020 роках:</t>
  </si>
  <si>
    <t>Оплата інших енергоносіїв та інших комунальних послуг</t>
  </si>
  <si>
    <t>3) дебіторська заборгованість у 2018 - 2019 роках:</t>
  </si>
  <si>
    <t>Дебіторська заборгованість на 01.01.2018</t>
  </si>
  <si>
    <t>Очікувана дебіторська заборгованість на 01.01.2020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</si>
  <si>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</si>
  <si>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</si>
  <si>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</si>
  <si>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Найменування місцевої/регіональної програми</t>
  </si>
  <si>
    <t>Коли та яким документом затверджена</t>
  </si>
  <si>
    <t>разом       (4+5)</t>
  </si>
  <si>
    <t>разом       (10+11)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</si>
  <si>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</si>
  <si>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</si>
  <si>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Найменування об'єкта відповідно до проектно-кошторисної документації</t>
  </si>
  <si>
    <t xml:space="preserve">Строк реалі-
зації об'єкта (рік початку і завершення)
</t>
  </si>
  <si>
    <t>Загальна вартість об'єкта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</si>
  <si>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</si>
  <si>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</si>
  <si>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</si>
  <si>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Забезпечення осіб з інвалідністю необхідними лікарськими засобами, технічними та іншими засобами реабілітації, виробами медичного призначення, спортивним інвентарем для оздоровлення, фізичної терапії та реабілітації.</t>
  </si>
  <si>
    <t>Надання соціальних послуг, соціально психологічної реабілітації, проведення реабілітаційних заходів,забезпечення лікарськими засобами та інше осіб з інвалідністю та дітей з інвалідністю</t>
  </si>
  <si>
    <t xml:space="preserve">Реконструкція каналізаційної системи за адресою: м. Тячів, вул. Леонтовича, 60а </t>
  </si>
  <si>
    <t>Виготовлення проектно-кошторисної документації</t>
  </si>
</sst>
</file>

<file path=xl/styles.xml><?xml version="1.0" encoding="utf-8"?>
<styleSheet xmlns="http://schemas.openxmlformats.org/spreadsheetml/2006/main">
  <numFmts count="6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\ &quot;к.&quot;;\-#,##0\ &quot;к.&quot;"/>
    <numFmt numFmtId="190" formatCode="#,##0\ &quot;к.&quot;;[Red]\-#,##0\ &quot;к.&quot;"/>
    <numFmt numFmtId="191" formatCode="#,##0.00\ &quot;к.&quot;;\-#,##0.00\ &quot;к.&quot;"/>
    <numFmt numFmtId="192" formatCode="#,##0.00\ &quot;к.&quot;;[Red]\-#,##0.00\ &quot;к.&quot;"/>
    <numFmt numFmtId="193" formatCode="_-* #,##0\ &quot;к.&quot;_-;\-* #,##0\ &quot;к.&quot;_-;_-* &quot;-&quot;\ &quot;к.&quot;_-;_-@_-"/>
    <numFmt numFmtId="194" formatCode="_-* #,##0\ _к_._-;\-* #,##0\ _к_._-;_-* &quot;-&quot;\ _к_._-;_-@_-"/>
    <numFmt numFmtId="195" formatCode="_-* #,##0.00\ &quot;к.&quot;_-;\-* #,##0.00\ &quot;к.&quot;_-;_-* &quot;-&quot;??\ &quot;к.&quot;_-;_-@_-"/>
    <numFmt numFmtId="196" formatCode="_-* #,##0.00\ _к_._-;\-* #,##0.00\ _к_._-;_-* &quot;-&quot;??\ _к_._-;_-@_-"/>
    <numFmt numFmtId="197" formatCode="#,##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"/>
    <numFmt numFmtId="203" formatCode="#,##0.0_р_."/>
    <numFmt numFmtId="204" formatCode="0.000000"/>
    <numFmt numFmtId="205" formatCode="0.00000"/>
    <numFmt numFmtId="206" formatCode="0.0000"/>
    <numFmt numFmtId="207" formatCode="0.000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* #,##0.00_);_(* \(#,##0.00\);_(* &quot;-&quot;??_);_(@_)"/>
  </numFmts>
  <fonts count="6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 CYR"/>
      <family val="0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0"/>
      <name val="Helv"/>
      <family val="0"/>
    </font>
    <font>
      <sz val="12"/>
      <name val="Arial"/>
      <family val="0"/>
    </font>
    <font>
      <b/>
      <sz val="10"/>
      <name val="Arial Cyr"/>
      <family val="0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43" borderId="0" applyNumberFormat="0" applyBorder="0" applyAlignment="0" applyProtection="0"/>
    <xf numFmtId="0" fontId="13" fillId="13" borderId="1" applyNumberFormat="0" applyAlignment="0" applyProtection="0"/>
    <xf numFmtId="0" fontId="53" fillId="44" borderId="2" applyNumberFormat="0" applyAlignment="0" applyProtection="0"/>
    <xf numFmtId="0" fontId="54" fillId="45" borderId="3" applyNumberFormat="0" applyAlignment="0" applyProtection="0"/>
    <xf numFmtId="0" fontId="55" fillId="45" borderId="2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56" fillId="0" borderId="8" applyNumberFormat="0" applyFill="0" applyAlignment="0" applyProtection="0"/>
    <xf numFmtId="0" fontId="19" fillId="46" borderId="9" applyNumberFormat="0" applyAlignment="0" applyProtection="0"/>
    <xf numFmtId="0" fontId="57" fillId="47" borderId="10" applyNumberFormat="0" applyAlignment="0" applyProtection="0"/>
    <xf numFmtId="0" fontId="2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1" fillId="49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60" fillId="50" borderId="0" applyNumberFormat="0" applyBorder="0" applyAlignment="0" applyProtection="0"/>
    <xf numFmtId="0" fontId="23" fillId="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10" fillId="52" borderId="13" applyNumberFormat="0" applyFont="0" applyAlignment="0" applyProtection="0"/>
    <xf numFmtId="9" fontId="0" fillId="0" borderId="0" applyFont="0" applyFill="0" applyBorder="0" applyAlignment="0" applyProtection="0"/>
    <xf numFmtId="0" fontId="24" fillId="49" borderId="14" applyNumberFormat="0" applyAlignment="0" applyProtection="0"/>
    <xf numFmtId="0" fontId="62" fillId="0" borderId="15" applyNumberFormat="0" applyFill="0" applyAlignment="0" applyProtection="0"/>
    <xf numFmtId="0" fontId="25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5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Continuous"/>
    </xf>
    <xf numFmtId="0" fontId="9" fillId="0" borderId="17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9" fillId="0" borderId="0" xfId="84" applyFont="1">
      <alignment/>
      <protection/>
    </xf>
    <xf numFmtId="0" fontId="2" fillId="0" borderId="0" xfId="84" applyFont="1">
      <alignment/>
      <protection/>
    </xf>
    <xf numFmtId="0" fontId="3" fillId="0" borderId="16" xfId="84" applyFont="1" applyBorder="1" applyAlignment="1">
      <alignment horizontal="center" vertical="center" wrapText="1"/>
      <protection/>
    </xf>
    <xf numFmtId="0" fontId="3" fillId="0" borderId="0" xfId="84" applyFont="1">
      <alignment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>
      <alignment/>
      <protection/>
    </xf>
    <xf numFmtId="0" fontId="3" fillId="0" borderId="0" xfId="84" applyFont="1" applyBorder="1" applyAlignment="1">
      <alignment horizontal="center" wrapText="1"/>
      <protection/>
    </xf>
    <xf numFmtId="0" fontId="5" fillId="0" borderId="0" xfId="84" applyFont="1" applyBorder="1" applyAlignment="1">
      <alignment wrapText="1"/>
      <protection/>
    </xf>
    <xf numFmtId="1" fontId="5" fillId="0" borderId="0" xfId="84" applyNumberFormat="1" applyFont="1" applyBorder="1" applyAlignment="1">
      <alignment horizontal="center" vertical="top" wrapText="1"/>
      <protection/>
    </xf>
    <xf numFmtId="0" fontId="2" fillId="0" borderId="0" xfId="84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8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2" fillId="0" borderId="0" xfId="84" applyFont="1" applyAlignment="1">
      <alignment wrapText="1"/>
      <protection/>
    </xf>
    <xf numFmtId="197" fontId="8" fillId="0" borderId="16" xfId="0" applyNumberFormat="1" applyFont="1" applyBorder="1" applyAlignment="1">
      <alignment horizontal="center" vertical="center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Border="1" applyAlignment="1">
      <alignment/>
    </xf>
    <xf numFmtId="0" fontId="8" fillId="0" borderId="16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6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7" fillId="0" borderId="0" xfId="0" applyFont="1" applyBorder="1" applyAlignment="1">
      <alignment horizontal="centerContinuous"/>
    </xf>
    <xf numFmtId="0" fontId="37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97" fontId="34" fillId="0" borderId="0" xfId="83" applyNumberFormat="1" applyFont="1" applyFill="1" applyBorder="1">
      <alignment/>
      <protection/>
    </xf>
    <xf numFmtId="197" fontId="3" fillId="0" borderId="0" xfId="0" applyNumberFormat="1" applyFont="1" applyFill="1" applyBorder="1" applyAlignment="1">
      <alignment/>
    </xf>
    <xf numFmtId="0" fontId="5" fillId="0" borderId="0" xfId="84" applyFont="1" applyBorder="1" applyAlignment="1">
      <alignment horizontal="center" wrapText="1"/>
      <protection/>
    </xf>
    <xf numFmtId="197" fontId="5" fillId="0" borderId="0" xfId="84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84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centerContinuous" vertical="top"/>
    </xf>
    <xf numFmtId="0" fontId="3" fillId="0" borderId="19" xfId="0" applyFont="1" applyBorder="1" applyAlignment="1">
      <alignment horizontal="centerContinuous" vertical="top"/>
    </xf>
    <xf numFmtId="0" fontId="2" fillId="0" borderId="17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6" xfId="0" applyFont="1" applyBorder="1" applyAlignment="1">
      <alignment horizontal="center" vertical="top" wrapText="1"/>
    </xf>
    <xf numFmtId="197" fontId="9" fillId="0" borderId="0" xfId="0" applyNumberFormat="1" applyFont="1" applyBorder="1" applyAlignment="1">
      <alignment vertical="top" wrapText="1"/>
    </xf>
    <xf numFmtId="197" fontId="8" fillId="0" borderId="16" xfId="0" applyNumberFormat="1" applyFont="1" applyBorder="1" applyAlignment="1">
      <alignment vertical="center" wrapText="1"/>
    </xf>
    <xf numFmtId="197" fontId="8" fillId="0" borderId="16" xfId="0" applyNumberFormat="1" applyFont="1" applyBorder="1" applyAlignment="1">
      <alignment/>
    </xf>
    <xf numFmtId="197" fontId="28" fillId="0" borderId="16" xfId="0" applyNumberFormat="1" applyFont="1" applyFill="1" applyBorder="1" applyAlignment="1">
      <alignment wrapText="1"/>
    </xf>
    <xf numFmtId="0" fontId="5" fillId="0" borderId="16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2" fillId="0" borderId="20" xfId="0" applyFont="1" applyFill="1" applyBorder="1" applyAlignment="1">
      <alignment vertical="top" wrapText="1"/>
    </xf>
    <xf numFmtId="0" fontId="33" fillId="0" borderId="20" xfId="0" applyFont="1" applyFill="1" applyBorder="1" applyAlignment="1">
      <alignment vertical="top" wrapText="1"/>
    </xf>
    <xf numFmtId="0" fontId="33" fillId="0" borderId="21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3" fillId="0" borderId="22" xfId="0" applyFont="1" applyFill="1" applyBorder="1" applyAlignment="1">
      <alignment vertical="top" wrapText="1"/>
    </xf>
    <xf numFmtId="197" fontId="38" fillId="0" borderId="16" xfId="83" applyNumberFormat="1" applyFont="1" applyFill="1" applyBorder="1" applyAlignment="1">
      <alignment vertical="top"/>
      <protection/>
    </xf>
    <xf numFmtId="197" fontId="39" fillId="0" borderId="16" xfId="83" applyNumberFormat="1" applyFont="1" applyFill="1" applyBorder="1" applyAlignment="1">
      <alignment vertical="top"/>
      <protection/>
    </xf>
    <xf numFmtId="0" fontId="8" fillId="0" borderId="16" xfId="0" applyFont="1" applyFill="1" applyBorder="1" applyAlignment="1">
      <alignment horizontal="center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3" fillId="0" borderId="20" xfId="0" applyFont="1" applyFill="1" applyBorder="1" applyAlignment="1">
      <alignment horizontal="center" vertical="top" wrapText="1"/>
    </xf>
    <xf numFmtId="0" fontId="33" fillId="0" borderId="21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33" fillId="0" borderId="22" xfId="0" applyFont="1" applyFill="1" applyBorder="1" applyAlignment="1">
      <alignment horizontal="center" vertical="top" wrapText="1"/>
    </xf>
    <xf numFmtId="0" fontId="28" fillId="0" borderId="19" xfId="0" applyFont="1" applyFill="1" applyBorder="1" applyAlignment="1">
      <alignment vertical="top"/>
    </xf>
    <xf numFmtId="0" fontId="5" fillId="0" borderId="19" xfId="0" applyFont="1" applyBorder="1" applyAlignment="1">
      <alignment horizontal="center" vertical="top" wrapText="1"/>
    </xf>
    <xf numFmtId="197" fontId="28" fillId="0" borderId="19" xfId="0" applyNumberFormat="1" applyFont="1" applyFill="1" applyBorder="1" applyAlignment="1">
      <alignment vertical="top"/>
    </xf>
    <xf numFmtId="3" fontId="28" fillId="0" borderId="16" xfId="0" applyNumberFormat="1" applyFont="1" applyFill="1" applyBorder="1" applyAlignment="1">
      <alignment wrapText="1"/>
    </xf>
    <xf numFmtId="0" fontId="28" fillId="0" borderId="16" xfId="0" applyFont="1" applyFill="1" applyBorder="1" applyAlignment="1">
      <alignment horizontal="center" vertical="top" wrapText="1"/>
    </xf>
    <xf numFmtId="197" fontId="8" fillId="0" borderId="16" xfId="0" applyNumberFormat="1" applyFont="1" applyFill="1" applyBorder="1" applyAlignment="1">
      <alignment/>
    </xf>
    <xf numFmtId="0" fontId="30" fillId="0" borderId="16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vertical="top" wrapText="1"/>
    </xf>
    <xf numFmtId="0" fontId="8" fillId="0" borderId="16" xfId="0" applyNumberFormat="1" applyFont="1" applyFill="1" applyBorder="1" applyAlignment="1">
      <alignment wrapText="1"/>
    </xf>
    <xf numFmtId="49" fontId="8" fillId="0" borderId="16" xfId="0" applyNumberFormat="1" applyFont="1" applyBorder="1" applyAlignment="1">
      <alignment/>
    </xf>
    <xf numFmtId="49" fontId="8" fillId="0" borderId="16" xfId="0" applyNumberFormat="1" applyFont="1" applyBorder="1" applyAlignment="1">
      <alignment wrapText="1"/>
    </xf>
    <xf numFmtId="49" fontId="28" fillId="0" borderId="16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97" fontId="2" fillId="0" borderId="0" xfId="0" applyNumberFormat="1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97" fontId="3" fillId="0" borderId="0" xfId="84" applyNumberFormat="1" applyFont="1" applyBorder="1" applyAlignment="1">
      <alignment horizontal="center" vertical="top" wrapText="1"/>
      <protection/>
    </xf>
    <xf numFmtId="0" fontId="28" fillId="0" borderId="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/>
    </xf>
    <xf numFmtId="0" fontId="28" fillId="0" borderId="16" xfId="0" applyFont="1" applyFill="1" applyBorder="1" applyAlignment="1">
      <alignment vertical="top" wrapText="1"/>
    </xf>
    <xf numFmtId="197" fontId="8" fillId="0" borderId="16" xfId="0" applyNumberFormat="1" applyFont="1" applyBorder="1" applyAlignment="1">
      <alignment horizontal="center" vertical="center"/>
    </xf>
    <xf numFmtId="197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top" wrapText="1"/>
    </xf>
    <xf numFmtId="197" fontId="28" fillId="0" borderId="16" xfId="0" applyNumberFormat="1" applyFont="1" applyBorder="1" applyAlignment="1">
      <alignment vertical="top" wrapText="1"/>
    </xf>
    <xf numFmtId="197" fontId="3" fillId="0" borderId="16" xfId="84" applyNumberFormat="1" applyFont="1" applyBorder="1" applyAlignment="1">
      <alignment wrapText="1"/>
      <protection/>
    </xf>
    <xf numFmtId="197" fontId="5" fillId="0" borderId="16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wrapText="1"/>
    </xf>
    <xf numFmtId="2" fontId="8" fillId="0" borderId="16" xfId="0" applyNumberFormat="1" applyFont="1" applyFill="1" applyBorder="1" applyAlignment="1" applyProtection="1">
      <alignment vertical="top" wrapText="1"/>
      <protection/>
    </xf>
    <xf numFmtId="197" fontId="8" fillId="0" borderId="16" xfId="0" applyNumberFormat="1" applyFont="1" applyFill="1" applyBorder="1" applyAlignment="1">
      <alignment/>
    </xf>
    <xf numFmtId="0" fontId="8" fillId="0" borderId="16" xfId="0" applyFont="1" applyBorder="1" applyAlignment="1">
      <alignment/>
    </xf>
    <xf numFmtId="0" fontId="28" fillId="0" borderId="16" xfId="0" applyFont="1" applyFill="1" applyBorder="1" applyAlignment="1">
      <alignment vertical="top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49" fontId="2" fillId="0" borderId="17" xfId="0" applyNumberFormat="1" applyFont="1" applyFill="1" applyBorder="1" applyAlignment="1">
      <alignment/>
    </xf>
    <xf numFmtId="3" fontId="38" fillId="0" borderId="16" xfId="83" applyNumberFormat="1" applyFont="1" applyFill="1" applyBorder="1" applyAlignment="1">
      <alignment vertical="top"/>
      <protection/>
    </xf>
    <xf numFmtId="3" fontId="28" fillId="0" borderId="16" xfId="0" applyNumberFormat="1" applyFont="1" applyBorder="1" applyAlignment="1">
      <alignment/>
    </xf>
    <xf numFmtId="0" fontId="8" fillId="0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vertical="top" wrapText="1"/>
    </xf>
    <xf numFmtId="0" fontId="3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/>
    </xf>
    <xf numFmtId="0" fontId="8" fillId="0" borderId="23" xfId="0" applyNumberFormat="1" applyFont="1" applyFill="1" applyBorder="1" applyAlignment="1">
      <alignment/>
    </xf>
    <xf numFmtId="3" fontId="39" fillId="0" borderId="16" xfId="83" applyNumberFormat="1" applyFont="1" applyFill="1" applyBorder="1" applyAlignment="1">
      <alignment vertical="top"/>
      <protection/>
    </xf>
    <xf numFmtId="197" fontId="3" fillId="0" borderId="0" xfId="0" applyNumberFormat="1" applyFont="1" applyFill="1" applyAlignment="1">
      <alignment/>
    </xf>
    <xf numFmtId="3" fontId="28" fillId="0" borderId="16" xfId="0" applyNumberFormat="1" applyFont="1" applyFill="1" applyBorder="1" applyAlignment="1">
      <alignment vertical="top"/>
    </xf>
    <xf numFmtId="197" fontId="28" fillId="0" borderId="0" xfId="0" applyNumberFormat="1" applyFont="1" applyFill="1" applyBorder="1" applyAlignment="1">
      <alignment vertical="top"/>
    </xf>
    <xf numFmtId="3" fontId="28" fillId="0" borderId="0" xfId="0" applyNumberFormat="1" applyFont="1" applyFill="1" applyBorder="1" applyAlignment="1">
      <alignment vertical="top"/>
    </xf>
    <xf numFmtId="197" fontId="38" fillId="0" borderId="0" xfId="83" applyNumberFormat="1" applyFont="1" applyFill="1" applyBorder="1" applyAlignment="1">
      <alignment vertical="top"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8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3" fontId="8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2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vertical="center" wrapText="1"/>
    </xf>
    <xf numFmtId="3" fontId="8" fillId="0" borderId="24" xfId="0" applyNumberFormat="1" applyFont="1" applyBorder="1" applyAlignment="1">
      <alignment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>
      <alignment wrapText="1"/>
    </xf>
    <xf numFmtId="0" fontId="28" fillId="0" borderId="16" xfId="0" applyFont="1" applyFill="1" applyBorder="1" applyAlignment="1">
      <alignment/>
    </xf>
    <xf numFmtId="3" fontId="38" fillId="0" borderId="0" xfId="83" applyNumberFormat="1" applyFont="1" applyFill="1" applyBorder="1" applyAlignment="1">
      <alignment vertical="top"/>
      <protection/>
    </xf>
    <xf numFmtId="3" fontId="28" fillId="0" borderId="0" xfId="0" applyNumberFormat="1" applyFont="1" applyBorder="1" applyAlignment="1">
      <alignment/>
    </xf>
    <xf numFmtId="197" fontId="28" fillId="0" borderId="0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vertical="top" wrapText="1"/>
    </xf>
    <xf numFmtId="3" fontId="39" fillId="0" borderId="18" xfId="83" applyNumberFormat="1" applyFont="1" applyFill="1" applyBorder="1" applyAlignment="1">
      <alignment vertical="top"/>
      <protection/>
    </xf>
    <xf numFmtId="3" fontId="39" fillId="0" borderId="26" xfId="83" applyNumberFormat="1" applyFont="1" applyFill="1" applyBorder="1" applyAlignment="1">
      <alignment vertical="top"/>
      <protection/>
    </xf>
    <xf numFmtId="3" fontId="44" fillId="0" borderId="16" xfId="83" applyNumberFormat="1" applyFont="1" applyFill="1" applyBorder="1" applyAlignment="1">
      <alignment vertical="top"/>
      <protection/>
    </xf>
    <xf numFmtId="197" fontId="42" fillId="0" borderId="16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top" wrapText="1"/>
    </xf>
    <xf numFmtId="0" fontId="45" fillId="0" borderId="0" xfId="0" applyFont="1" applyFill="1" applyBorder="1" applyAlignment="1">
      <alignment horizontal="centerContinuous"/>
    </xf>
    <xf numFmtId="49" fontId="9" fillId="0" borderId="17" xfId="0" applyNumberFormat="1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top"/>
    </xf>
    <xf numFmtId="0" fontId="3" fillId="0" borderId="19" xfId="0" applyFont="1" applyBorder="1" applyAlignment="1">
      <alignment horizontal="center" vertical="top"/>
    </xf>
    <xf numFmtId="3" fontId="8" fillId="0" borderId="16" xfId="0" applyNumberFormat="1" applyFont="1" applyBorder="1" applyAlignment="1">
      <alignment/>
    </xf>
    <xf numFmtId="0" fontId="9" fillId="0" borderId="17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49" fontId="9" fillId="0" borderId="17" xfId="0" applyNumberFormat="1" applyFont="1" applyFill="1" applyBorder="1" applyAlignment="1">
      <alignment horizontal="center"/>
    </xf>
    <xf numFmtId="0" fontId="46" fillId="0" borderId="0" xfId="0" applyFont="1" applyBorder="1" applyAlignment="1">
      <alignment horizontal="centerContinuous"/>
    </xf>
    <xf numFmtId="0" fontId="9" fillId="0" borderId="17" xfId="0" applyFont="1" applyFill="1" applyBorder="1" applyAlignment="1">
      <alignment horizontal="left"/>
    </xf>
    <xf numFmtId="0" fontId="9" fillId="0" borderId="17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197" fontId="8" fillId="0" borderId="16" xfId="0" applyNumberFormat="1" applyFont="1" applyFill="1" applyBorder="1" applyAlignment="1">
      <alignment vertical="center" wrapText="1"/>
    </xf>
    <xf numFmtId="0" fontId="8" fillId="0" borderId="16" xfId="0" applyFont="1" applyBorder="1" applyAlignment="1">
      <alignment horizontal="center" wrapText="1"/>
    </xf>
    <xf numFmtId="3" fontId="8" fillId="0" borderId="16" xfId="0" applyNumberFormat="1" applyFont="1" applyFill="1" applyBorder="1" applyAlignment="1">
      <alignment horizontal="center"/>
    </xf>
    <xf numFmtId="0" fontId="8" fillId="0" borderId="16" xfId="0" applyFont="1" applyBorder="1" applyAlignment="1">
      <alignment/>
    </xf>
    <xf numFmtId="0" fontId="30" fillId="0" borderId="16" xfId="0" applyFont="1" applyFill="1" applyBorder="1" applyAlignment="1">
      <alignment vertical="top" wrapText="1"/>
    </xf>
    <xf numFmtId="0" fontId="3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" fontId="8" fillId="0" borderId="0" xfId="0" applyNumberFormat="1" applyFont="1" applyFill="1" applyAlignment="1">
      <alignment/>
    </xf>
    <xf numFmtId="3" fontId="8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8" fillId="0" borderId="16" xfId="0" applyNumberFormat="1" applyFont="1" applyFill="1" applyBorder="1" applyAlignment="1">
      <alignment vertical="top"/>
    </xf>
    <xf numFmtId="3" fontId="8" fillId="0" borderId="16" xfId="0" applyNumberFormat="1" applyFont="1" applyFill="1" applyBorder="1" applyAlignment="1">
      <alignment horizontal="center" vertical="center" wrapText="1"/>
    </xf>
    <xf numFmtId="197" fontId="8" fillId="0" borderId="16" xfId="0" applyNumberFormat="1" applyFont="1" applyFill="1" applyBorder="1" applyAlignment="1">
      <alignment horizontal="center" vertical="center" wrapText="1"/>
    </xf>
    <xf numFmtId="3" fontId="8" fillId="0" borderId="24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 wrapText="1"/>
    </xf>
    <xf numFmtId="1" fontId="8" fillId="0" borderId="16" xfId="0" applyNumberFormat="1" applyFont="1" applyFill="1" applyBorder="1" applyAlignment="1">
      <alignment/>
    </xf>
    <xf numFmtId="0" fontId="8" fillId="0" borderId="16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/>
    </xf>
    <xf numFmtId="0" fontId="47" fillId="0" borderId="0" xfId="0" applyFont="1" applyAlignment="1">
      <alignment wrapText="1"/>
    </xf>
    <xf numFmtId="0" fontId="32" fillId="0" borderId="27" xfId="0" applyFont="1" applyFill="1" applyBorder="1" applyAlignment="1">
      <alignment horizontal="center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28" xfId="0" applyFont="1" applyFill="1" applyBorder="1" applyAlignment="1">
      <alignment horizontal="center" vertical="top" wrapText="1"/>
    </xf>
    <xf numFmtId="0" fontId="33" fillId="0" borderId="23" xfId="0" applyFont="1" applyFill="1" applyBorder="1" applyAlignment="1">
      <alignment horizontal="center" vertical="top" wrapText="1"/>
    </xf>
    <xf numFmtId="0" fontId="32" fillId="0" borderId="23" xfId="0" applyFont="1" applyFill="1" applyBorder="1" applyAlignment="1">
      <alignment horizontal="center" vertical="top" wrapText="1"/>
    </xf>
    <xf numFmtId="0" fontId="33" fillId="0" borderId="29" xfId="0" applyFont="1" applyFill="1" applyBorder="1" applyAlignment="1">
      <alignment horizontal="center" vertical="top" wrapText="1"/>
    </xf>
    <xf numFmtId="3" fontId="5" fillId="0" borderId="16" xfId="84" applyNumberFormat="1" applyFont="1" applyBorder="1" applyAlignment="1">
      <alignment vertical="top" wrapText="1"/>
      <protection/>
    </xf>
    <xf numFmtId="0" fontId="5" fillId="0" borderId="16" xfId="84" applyFont="1" applyBorder="1" applyAlignment="1">
      <alignment horizontal="center" wrapText="1"/>
      <protection/>
    </xf>
    <xf numFmtId="4" fontId="8" fillId="0" borderId="16" xfId="0" applyNumberFormat="1" applyFont="1" applyFill="1" applyBorder="1" applyAlignment="1">
      <alignment/>
    </xf>
    <xf numFmtId="4" fontId="28" fillId="0" borderId="16" xfId="0" applyNumberFormat="1" applyFont="1" applyBorder="1" applyAlignment="1">
      <alignment vertical="top" wrapText="1"/>
    </xf>
    <xf numFmtId="3" fontId="5" fillId="0" borderId="0" xfId="84" applyNumberFormat="1" applyFont="1" applyBorder="1" applyAlignment="1">
      <alignment vertical="top" wrapText="1"/>
      <protection/>
    </xf>
    <xf numFmtId="197" fontId="5" fillId="0" borderId="0" xfId="84" applyNumberFormat="1" applyFont="1" applyBorder="1" applyAlignment="1">
      <alignment vertical="top" wrapText="1"/>
      <protection/>
    </xf>
    <xf numFmtId="0" fontId="8" fillId="0" borderId="16" xfId="0" applyFont="1" applyBorder="1" applyAlignment="1">
      <alignment vertical="top" wrapText="1"/>
    </xf>
    <xf numFmtId="0" fontId="28" fillId="0" borderId="2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8" fillId="0" borderId="23" xfId="0" applyFont="1" applyBorder="1" applyAlignment="1">
      <alignment vertical="top" wrapText="1"/>
    </xf>
    <xf numFmtId="197" fontId="8" fillId="0" borderId="16" xfId="0" applyNumberFormat="1" applyFont="1" applyBorder="1" applyAlignment="1">
      <alignment vertical="top" wrapText="1"/>
    </xf>
    <xf numFmtId="0" fontId="28" fillId="0" borderId="16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28" fillId="0" borderId="24" xfId="0" applyFont="1" applyBorder="1" applyAlignment="1">
      <alignment/>
    </xf>
    <xf numFmtId="197" fontId="28" fillId="0" borderId="24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8" fillId="0" borderId="17" xfId="0" applyFont="1" applyBorder="1" applyAlignment="1">
      <alignment/>
    </xf>
    <xf numFmtId="3" fontId="43" fillId="0" borderId="0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3" fontId="8" fillId="0" borderId="16" xfId="0" applyNumberFormat="1" applyFont="1" applyBorder="1" applyAlignment="1">
      <alignment vertical="top" wrapText="1"/>
    </xf>
    <xf numFmtId="3" fontId="28" fillId="0" borderId="24" xfId="0" applyNumberFormat="1" applyFont="1" applyBorder="1" applyAlignment="1">
      <alignment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25" xfId="0" applyFont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top" wrapText="1"/>
    </xf>
    <xf numFmtId="0" fontId="31" fillId="0" borderId="23" xfId="0" applyFont="1" applyBorder="1" applyAlignment="1">
      <alignment vertical="center" wrapText="1"/>
    </xf>
    <xf numFmtId="0" fontId="31" fillId="0" borderId="25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9" fillId="0" borderId="23" xfId="0" applyFont="1" applyBorder="1" applyAlignment="1">
      <alignment vertical="center" wrapText="1"/>
    </xf>
    <xf numFmtId="0" fontId="29" fillId="0" borderId="25" xfId="0" applyFont="1" applyBorder="1" applyAlignment="1">
      <alignment vertical="center" wrapText="1"/>
    </xf>
    <xf numFmtId="0" fontId="29" fillId="0" borderId="2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left"/>
    </xf>
    <xf numFmtId="49" fontId="9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7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 wrapText="1"/>
    </xf>
    <xf numFmtId="0" fontId="8" fillId="0" borderId="25" xfId="0" applyNumberFormat="1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 wrapText="1"/>
    </xf>
    <xf numFmtId="0" fontId="8" fillId="0" borderId="23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 wrapText="1"/>
    </xf>
    <xf numFmtId="0" fontId="8" fillId="0" borderId="19" xfId="0" applyNumberFormat="1" applyFont="1" applyFill="1" applyBorder="1" applyAlignment="1">
      <alignment horizontal="center" wrapText="1"/>
    </xf>
    <xf numFmtId="0" fontId="8" fillId="0" borderId="31" xfId="0" applyNumberFormat="1" applyFont="1" applyFill="1" applyBorder="1" applyAlignment="1">
      <alignment horizontal="center" wrapText="1"/>
    </xf>
    <xf numFmtId="0" fontId="8" fillId="0" borderId="34" xfId="0" applyNumberFormat="1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center" wrapText="1"/>
    </xf>
    <xf numFmtId="0" fontId="8" fillId="0" borderId="35" xfId="0" applyNumberFormat="1" applyFont="1" applyFill="1" applyBorder="1" applyAlignment="1">
      <alignment horizontal="center" wrapText="1"/>
    </xf>
    <xf numFmtId="0" fontId="8" fillId="0" borderId="32" xfId="0" applyNumberFormat="1" applyFont="1" applyFill="1" applyBorder="1" applyAlignment="1">
      <alignment horizontal="center" wrapText="1"/>
    </xf>
    <xf numFmtId="0" fontId="8" fillId="0" borderId="17" xfId="0" applyNumberFormat="1" applyFont="1" applyFill="1" applyBorder="1" applyAlignment="1">
      <alignment horizontal="center" wrapText="1"/>
    </xf>
    <xf numFmtId="0" fontId="8" fillId="0" borderId="33" xfId="0" applyNumberFormat="1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3" xfId="84" applyFont="1" applyBorder="1" applyAlignment="1">
      <alignment horizontal="center" vertical="top" wrapText="1"/>
      <protection/>
    </xf>
    <xf numFmtId="0" fontId="3" fillId="0" borderId="24" xfId="84" applyFont="1" applyBorder="1" applyAlignment="1">
      <alignment horizontal="center" vertical="top" wrapText="1"/>
      <protection/>
    </xf>
    <xf numFmtId="0" fontId="3" fillId="0" borderId="18" xfId="84" applyFont="1" applyBorder="1" applyAlignment="1">
      <alignment horizontal="center" vertical="top" wrapText="1"/>
      <protection/>
    </xf>
    <xf numFmtId="0" fontId="3" fillId="0" borderId="26" xfId="84" applyFont="1" applyBorder="1" applyAlignment="1">
      <alignment horizontal="center" vertical="top" wrapText="1"/>
      <protection/>
    </xf>
    <xf numFmtId="0" fontId="3" fillId="0" borderId="30" xfId="84" applyFont="1" applyBorder="1" applyAlignment="1">
      <alignment horizontal="center" vertical="top" wrapText="1"/>
      <protection/>
    </xf>
    <xf numFmtId="0" fontId="3" fillId="0" borderId="19" xfId="84" applyFont="1" applyBorder="1" applyAlignment="1">
      <alignment horizontal="center" vertical="top" wrapText="1"/>
      <protection/>
    </xf>
    <xf numFmtId="0" fontId="3" fillId="0" borderId="31" xfId="84" applyFont="1" applyBorder="1" applyAlignment="1">
      <alignment horizontal="center" vertical="top" wrapText="1"/>
      <protection/>
    </xf>
    <xf numFmtId="0" fontId="3" fillId="0" borderId="32" xfId="84" applyFont="1" applyBorder="1" applyAlignment="1">
      <alignment horizontal="center" vertical="top" wrapText="1"/>
      <protection/>
    </xf>
    <xf numFmtId="0" fontId="3" fillId="0" borderId="17" xfId="84" applyFont="1" applyBorder="1" applyAlignment="1">
      <alignment horizontal="center" vertical="top" wrapText="1"/>
      <protection/>
    </xf>
    <xf numFmtId="0" fontId="3" fillId="0" borderId="33" xfId="84" applyFont="1" applyBorder="1" applyAlignment="1">
      <alignment horizontal="center" vertical="top" wrapText="1"/>
      <protection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6" xfId="84" applyFont="1" applyBorder="1" applyAlignment="1">
      <alignment horizontal="center" vertical="top" wrapText="1"/>
      <protection/>
    </xf>
    <xf numFmtId="0" fontId="3" fillId="0" borderId="39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3" fillId="0" borderId="16" xfId="0" applyFont="1" applyFill="1" applyBorder="1" applyAlignment="1">
      <alignment vertical="top" wrapText="1"/>
    </xf>
    <xf numFmtId="0" fontId="32" fillId="0" borderId="16" xfId="0" applyFont="1" applyFill="1" applyBorder="1" applyAlignment="1">
      <alignment vertical="top" wrapText="1"/>
    </xf>
    <xf numFmtId="0" fontId="3" fillId="0" borderId="23" xfId="84" applyFont="1" applyBorder="1" applyAlignment="1">
      <alignment horizontal="center" wrapText="1"/>
      <protection/>
    </xf>
    <xf numFmtId="0" fontId="3" fillId="0" borderId="25" xfId="84" applyFont="1" applyBorder="1" applyAlignment="1">
      <alignment horizontal="center" wrapText="1"/>
      <protection/>
    </xf>
    <xf numFmtId="0" fontId="3" fillId="0" borderId="24" xfId="84" applyFont="1" applyBorder="1" applyAlignment="1">
      <alignment horizontal="center" wrapText="1"/>
      <protection/>
    </xf>
    <xf numFmtId="0" fontId="5" fillId="0" borderId="23" xfId="84" applyFont="1" applyBorder="1" applyAlignment="1">
      <alignment horizontal="center" wrapText="1"/>
      <protection/>
    </xf>
    <xf numFmtId="0" fontId="5" fillId="0" borderId="25" xfId="84" applyFont="1" applyBorder="1" applyAlignment="1">
      <alignment horizontal="center" wrapText="1"/>
      <protection/>
    </xf>
    <xf numFmtId="0" fontId="5" fillId="0" borderId="24" xfId="84" applyFont="1" applyBorder="1" applyAlignment="1">
      <alignment horizontal="center" wrapText="1"/>
      <protection/>
    </xf>
    <xf numFmtId="0" fontId="33" fillId="0" borderId="16" xfId="84" applyFont="1" applyBorder="1" applyAlignment="1">
      <alignment horizontal="center" vertical="top" wrapText="1"/>
      <protection/>
    </xf>
    <xf numFmtId="0" fontId="3" fillId="0" borderId="16" xfId="84" applyFont="1" applyBorder="1" applyAlignment="1">
      <alignment horizontal="center" wrapText="1"/>
      <protection/>
    </xf>
    <xf numFmtId="0" fontId="3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 wrapText="1"/>
      <protection/>
    </xf>
    <xf numFmtId="0" fontId="5" fillId="0" borderId="16" xfId="84" applyFont="1" applyBorder="1" applyAlignment="1">
      <alignment wrapText="1"/>
      <protection/>
    </xf>
    <xf numFmtId="0" fontId="9" fillId="0" borderId="17" xfId="84" applyFont="1" applyBorder="1" applyAlignment="1">
      <alignment/>
      <protection/>
    </xf>
    <xf numFmtId="0" fontId="2" fillId="0" borderId="0" xfId="84" applyFont="1" applyAlignment="1">
      <alignment wrapText="1"/>
      <protection/>
    </xf>
    <xf numFmtId="0" fontId="9" fillId="0" borderId="17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center"/>
    </xf>
    <xf numFmtId="0" fontId="28" fillId="0" borderId="24" xfId="0" applyFont="1" applyBorder="1" applyAlignment="1">
      <alignment horizontal="center"/>
    </xf>
    <xf numFmtId="0" fontId="28" fillId="0" borderId="23" xfId="0" applyFont="1" applyBorder="1" applyAlignment="1">
      <alignment horizontal="left"/>
    </xf>
    <xf numFmtId="0" fontId="28" fillId="0" borderId="24" xfId="0" applyFont="1" applyBorder="1" applyAlignment="1">
      <alignment horizontal="left"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3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8" fillId="0" borderId="23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/>
    </xf>
    <xf numFmtId="0" fontId="8" fillId="0" borderId="30" xfId="84" applyFont="1" applyBorder="1" applyAlignment="1">
      <alignment horizontal="center" vertical="top" wrapText="1"/>
      <protection/>
    </xf>
    <xf numFmtId="0" fontId="8" fillId="0" borderId="31" xfId="84" applyFont="1" applyBorder="1" applyAlignment="1">
      <alignment horizontal="center" vertical="top" wrapText="1"/>
      <protection/>
    </xf>
    <xf numFmtId="0" fontId="8" fillId="0" borderId="32" xfId="84" applyFont="1" applyBorder="1" applyAlignment="1">
      <alignment horizontal="center" vertical="top" wrapText="1"/>
      <protection/>
    </xf>
    <xf numFmtId="0" fontId="8" fillId="0" borderId="33" xfId="84" applyFont="1" applyBorder="1" applyAlignment="1">
      <alignment horizontal="center" vertical="top" wrapText="1"/>
      <protection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center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'язана клітинка" xfId="75"/>
    <cellStyle name="Итог" xfId="76"/>
    <cellStyle name="Контрольна клітинка" xfId="77"/>
    <cellStyle name="Контрольная ячейка" xfId="78"/>
    <cellStyle name="Назва" xfId="79"/>
    <cellStyle name="Название" xfId="80"/>
    <cellStyle name="Нейтральный" xfId="81"/>
    <cellStyle name="Обчислення" xfId="82"/>
    <cellStyle name="Обычный_Dod5kochtor" xfId="83"/>
    <cellStyle name="Обычный_бюджетний запит 70101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showZeros="0" tabSelected="1" zoomScaleSheetLayoutView="90" zoomScalePageLayoutView="0" workbookViewId="0" topLeftCell="A16">
      <selection activeCell="A9" sqref="A9:IV9"/>
    </sheetView>
  </sheetViews>
  <sheetFormatPr defaultColWidth="9.00390625" defaultRowHeight="12.75"/>
  <cols>
    <col min="1" max="1" width="9.00390625" style="51" customWidth="1"/>
    <col min="2" max="2" width="28.125" style="51" customWidth="1"/>
    <col min="3" max="3" width="10.75390625" style="51" customWidth="1"/>
    <col min="4" max="4" width="13.125" style="51" customWidth="1"/>
    <col min="5" max="5" width="9.625" style="51" customWidth="1"/>
    <col min="6" max="6" width="11.125" style="51" customWidth="1"/>
    <col min="7" max="7" width="9.625" style="51" customWidth="1"/>
    <col min="8" max="8" width="8.25390625" style="51" customWidth="1"/>
    <col min="9" max="9" width="11.625" style="51" customWidth="1"/>
    <col min="10" max="10" width="11.375" style="51" customWidth="1"/>
    <col min="11" max="11" width="9.125" style="51" customWidth="1"/>
    <col min="12" max="12" width="9.375" style="51" customWidth="1"/>
    <col min="13" max="13" width="12.25390625" style="51" customWidth="1"/>
    <col min="14" max="14" width="11.625" style="51" customWidth="1"/>
    <col min="15" max="15" width="10.375" style="51" customWidth="1"/>
    <col min="16" max="16" width="9.125" style="51" customWidth="1"/>
    <col min="17" max="17" width="11.00390625" style="51" customWidth="1"/>
    <col min="18" max="16384" width="9.125" style="51" customWidth="1"/>
  </cols>
  <sheetData>
    <row r="1" spans="1:17" ht="18.75">
      <c r="A1" s="77" t="s">
        <v>187</v>
      </c>
      <c r="B1" s="213"/>
      <c r="C1" s="213"/>
      <c r="D1" s="213"/>
      <c r="E1" s="213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7" ht="15.75">
      <c r="A2" s="92" t="s">
        <v>188</v>
      </c>
      <c r="B2" s="314" t="s">
        <v>144</v>
      </c>
      <c r="C2" s="314"/>
      <c r="D2" s="314"/>
      <c r="E2" s="314"/>
      <c r="F2" s="314"/>
      <c r="G2" s="314"/>
      <c r="H2" s="314"/>
      <c r="I2" s="314"/>
      <c r="J2" s="53"/>
      <c r="K2" s="315" t="s">
        <v>189</v>
      </c>
      <c r="L2" s="315"/>
      <c r="M2" s="315"/>
      <c r="N2" s="315"/>
      <c r="O2" s="315"/>
      <c r="P2" s="69"/>
      <c r="Q2" s="214" t="s">
        <v>190</v>
      </c>
    </row>
    <row r="3" spans="1:17" ht="25.5">
      <c r="A3" s="95" t="s">
        <v>105</v>
      </c>
      <c r="B3" s="95"/>
      <c r="C3" s="90"/>
      <c r="D3" s="90"/>
      <c r="E3" s="90"/>
      <c r="F3" s="90"/>
      <c r="G3" s="90"/>
      <c r="H3" s="90"/>
      <c r="I3" s="90"/>
      <c r="J3" s="215"/>
      <c r="K3" s="312" t="s">
        <v>191</v>
      </c>
      <c r="L3" s="312"/>
      <c r="M3" s="312"/>
      <c r="N3" s="312"/>
      <c r="O3" s="312"/>
      <c r="P3" s="215"/>
      <c r="Q3" s="208" t="s">
        <v>192</v>
      </c>
    </row>
    <row r="4" spans="1:17" s="33" customFormat="1" ht="15.75">
      <c r="A4" s="72" t="s">
        <v>22</v>
      </c>
      <c r="B4" s="314" t="s">
        <v>144</v>
      </c>
      <c r="C4" s="314"/>
      <c r="D4" s="314"/>
      <c r="E4" s="314"/>
      <c r="F4" s="314"/>
      <c r="G4" s="314"/>
      <c r="H4" s="314"/>
      <c r="I4" s="314"/>
      <c r="J4" s="53"/>
      <c r="K4" s="315" t="s">
        <v>193</v>
      </c>
      <c r="L4" s="315"/>
      <c r="M4" s="315"/>
      <c r="N4" s="315"/>
      <c r="O4" s="315"/>
      <c r="P4" s="69"/>
      <c r="Q4" s="214" t="s">
        <v>190</v>
      </c>
    </row>
    <row r="5" spans="1:17" ht="25.5">
      <c r="A5" s="95" t="s">
        <v>108</v>
      </c>
      <c r="B5" s="95"/>
      <c r="C5" s="95"/>
      <c r="D5" s="95"/>
      <c r="E5" s="95"/>
      <c r="F5" s="95"/>
      <c r="G5" s="95"/>
      <c r="H5" s="95"/>
      <c r="I5" s="95"/>
      <c r="J5" s="215"/>
      <c r="K5" s="312" t="s">
        <v>194</v>
      </c>
      <c r="L5" s="312"/>
      <c r="M5" s="312"/>
      <c r="N5" s="312"/>
      <c r="O5" s="312"/>
      <c r="P5" s="215"/>
      <c r="Q5" s="212" t="s">
        <v>192</v>
      </c>
    </row>
    <row r="6" spans="1:17" s="33" customFormat="1" ht="34.5" customHeight="1">
      <c r="A6" s="55" t="s">
        <v>95</v>
      </c>
      <c r="B6" s="315" t="s">
        <v>210</v>
      </c>
      <c r="C6" s="315"/>
      <c r="D6" s="216"/>
      <c r="E6" s="316">
        <v>3105</v>
      </c>
      <c r="F6" s="316"/>
      <c r="G6" s="54"/>
      <c r="H6" s="316">
        <v>1010</v>
      </c>
      <c r="I6" s="316"/>
      <c r="J6" s="69"/>
      <c r="K6" s="317" t="s">
        <v>145</v>
      </c>
      <c r="L6" s="317"/>
      <c r="M6" s="317"/>
      <c r="N6" s="317"/>
      <c r="O6" s="317"/>
      <c r="P6" s="69"/>
      <c r="Q6" s="222" t="s">
        <v>260</v>
      </c>
    </row>
    <row r="7" spans="1:17" ht="40.5" customHeight="1">
      <c r="A7" s="217"/>
      <c r="B7" s="310" t="s">
        <v>195</v>
      </c>
      <c r="C7" s="310"/>
      <c r="D7" s="212"/>
      <c r="E7" s="310" t="s">
        <v>196</v>
      </c>
      <c r="F7" s="310"/>
      <c r="G7" s="39"/>
      <c r="H7" s="311" t="s">
        <v>197</v>
      </c>
      <c r="I7" s="311"/>
      <c r="J7" s="215"/>
      <c r="K7" s="312" t="s">
        <v>198</v>
      </c>
      <c r="L7" s="312"/>
      <c r="M7" s="312"/>
      <c r="N7" s="312"/>
      <c r="O7" s="312"/>
      <c r="P7" s="215"/>
      <c r="Q7" s="218" t="s">
        <v>199</v>
      </c>
    </row>
    <row r="8" spans="1:17" s="33" customFormat="1" ht="24.75" customHeight="1">
      <c r="A8" s="24" t="s">
        <v>200</v>
      </c>
      <c r="B8" s="24"/>
      <c r="C8" s="24"/>
      <c r="D8" s="24"/>
      <c r="E8" s="24"/>
      <c r="F8" s="24"/>
      <c r="G8" s="24"/>
      <c r="H8" s="24"/>
      <c r="I8" s="51"/>
      <c r="J8" s="51"/>
      <c r="K8" s="24"/>
      <c r="L8" s="24"/>
      <c r="M8" s="24"/>
      <c r="N8" s="24"/>
      <c r="O8" s="24"/>
      <c r="P8" s="24"/>
      <c r="Q8" s="24"/>
    </row>
    <row r="9" spans="1:17" ht="15.75">
      <c r="A9" s="53" t="s">
        <v>201</v>
      </c>
      <c r="B9" s="69"/>
      <c r="C9" s="69"/>
      <c r="D9" s="69"/>
      <c r="E9" s="69"/>
      <c r="F9" s="54"/>
      <c r="G9" s="54"/>
      <c r="H9" s="54"/>
      <c r="K9" s="54"/>
      <c r="L9" s="54"/>
      <c r="M9" s="54"/>
      <c r="N9" s="54"/>
      <c r="O9" s="54"/>
      <c r="P9" s="54"/>
      <c r="Q9" s="54"/>
    </row>
    <row r="10" spans="1:17" ht="35.25" customHeight="1">
      <c r="A10" s="313" t="s">
        <v>208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</row>
    <row r="11" spans="1:17" ht="19.5" customHeight="1">
      <c r="A11" s="53" t="s">
        <v>202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5.75" customHeight="1">
      <c r="A12" s="313" t="s">
        <v>208</v>
      </c>
      <c r="B12" s="313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220"/>
      <c r="Q12" s="220"/>
    </row>
    <row r="13" spans="1:17" ht="16.5" customHeight="1">
      <c r="A13" s="55" t="s">
        <v>203</v>
      </c>
      <c r="B13" s="69"/>
      <c r="C13" s="69"/>
      <c r="D13" s="69"/>
      <c r="E13" s="69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17" ht="58.5" customHeight="1">
      <c r="A14" s="313" t="s">
        <v>209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</row>
    <row r="15" spans="1:17" ht="12.75" customHeight="1">
      <c r="A15" s="55" t="s">
        <v>204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s="69" customFormat="1" ht="15.75">
      <c r="A16" s="10" t="s">
        <v>205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4" t="s">
        <v>106</v>
      </c>
    </row>
    <row r="17" spans="1:17" ht="15.75">
      <c r="A17" s="296" t="s">
        <v>3</v>
      </c>
      <c r="B17" s="298" t="s">
        <v>15</v>
      </c>
      <c r="C17" s="299"/>
      <c r="D17" s="299"/>
      <c r="E17" s="300"/>
      <c r="F17" s="307" t="s">
        <v>177</v>
      </c>
      <c r="G17" s="308"/>
      <c r="H17" s="308"/>
      <c r="I17" s="309"/>
      <c r="J17" s="307" t="s">
        <v>180</v>
      </c>
      <c r="K17" s="308"/>
      <c r="L17" s="308"/>
      <c r="M17" s="309"/>
      <c r="N17" s="307" t="s">
        <v>178</v>
      </c>
      <c r="O17" s="308"/>
      <c r="P17" s="308"/>
      <c r="Q17" s="309"/>
    </row>
    <row r="18" spans="1:17" ht="15.75" customHeight="1">
      <c r="A18" s="297"/>
      <c r="B18" s="301"/>
      <c r="C18" s="302"/>
      <c r="D18" s="302"/>
      <c r="E18" s="303"/>
      <c r="F18" s="161" t="s">
        <v>23</v>
      </c>
      <c r="G18" s="114" t="s">
        <v>24</v>
      </c>
      <c r="H18" s="151" t="s">
        <v>110</v>
      </c>
      <c r="I18" s="151" t="s">
        <v>206</v>
      </c>
      <c r="J18" s="161" t="s">
        <v>23</v>
      </c>
      <c r="K18" s="114" t="s">
        <v>24</v>
      </c>
      <c r="L18" s="151" t="s">
        <v>110</v>
      </c>
      <c r="M18" s="151" t="s">
        <v>207</v>
      </c>
      <c r="N18" s="161" t="s">
        <v>23</v>
      </c>
      <c r="O18" s="114" t="s">
        <v>24</v>
      </c>
      <c r="P18" s="151" t="s">
        <v>110</v>
      </c>
      <c r="Q18" s="151" t="s">
        <v>120</v>
      </c>
    </row>
    <row r="19" spans="1:17" ht="15.75">
      <c r="A19" s="28">
        <v>1</v>
      </c>
      <c r="B19" s="304">
        <v>2</v>
      </c>
      <c r="C19" s="305"/>
      <c r="D19" s="305"/>
      <c r="E19" s="306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75" customFormat="1" ht="15">
      <c r="A20" s="26"/>
      <c r="B20" s="293" t="s">
        <v>2</v>
      </c>
      <c r="C20" s="294"/>
      <c r="D20" s="294"/>
      <c r="E20" s="295"/>
      <c r="F20" s="178">
        <v>10631366</v>
      </c>
      <c r="G20" s="243" t="s">
        <v>139</v>
      </c>
      <c r="H20" s="243" t="s">
        <v>139</v>
      </c>
      <c r="I20" s="178">
        <v>10631366</v>
      </c>
      <c r="J20" s="245">
        <v>12426800</v>
      </c>
      <c r="K20" s="244" t="s">
        <v>139</v>
      </c>
      <c r="L20" s="244" t="s">
        <v>139</v>
      </c>
      <c r="M20" s="245">
        <v>12426800</v>
      </c>
      <c r="N20" s="242">
        <v>14433300</v>
      </c>
      <c r="O20" s="244" t="s">
        <v>139</v>
      </c>
      <c r="P20" s="244" t="s">
        <v>139</v>
      </c>
      <c r="Q20" s="245">
        <f>N20</f>
        <v>14433300</v>
      </c>
    </row>
    <row r="21" spans="1:17" s="75" customFormat="1" ht="15">
      <c r="A21" s="26"/>
      <c r="B21" s="293" t="s">
        <v>104</v>
      </c>
      <c r="C21" s="294"/>
      <c r="D21" s="294"/>
      <c r="E21" s="295"/>
      <c r="F21" s="243" t="s">
        <v>139</v>
      </c>
      <c r="G21" s="246"/>
      <c r="H21" s="246"/>
      <c r="I21" s="246"/>
      <c r="J21" s="244" t="s">
        <v>139</v>
      </c>
      <c r="K21" s="230"/>
      <c r="L21" s="230"/>
      <c r="M21" s="230"/>
      <c r="N21" s="244" t="s">
        <v>139</v>
      </c>
      <c r="O21" s="230"/>
      <c r="P21" s="230"/>
      <c r="Q21" s="246"/>
    </row>
    <row r="22" spans="1:17" s="75" customFormat="1" ht="25.5" customHeight="1">
      <c r="A22" s="8">
        <v>25010100</v>
      </c>
      <c r="B22" s="290" t="s">
        <v>7</v>
      </c>
      <c r="C22" s="291"/>
      <c r="D22" s="291"/>
      <c r="E22" s="292"/>
      <c r="F22" s="243" t="s">
        <v>139</v>
      </c>
      <c r="G22" s="246"/>
      <c r="H22" s="246"/>
      <c r="I22" s="246"/>
      <c r="J22" s="244" t="s">
        <v>139</v>
      </c>
      <c r="K22" s="230"/>
      <c r="L22" s="230"/>
      <c r="M22" s="230"/>
      <c r="N22" s="244" t="s">
        <v>139</v>
      </c>
      <c r="O22" s="230"/>
      <c r="P22" s="230"/>
      <c r="Q22" s="246"/>
    </row>
    <row r="23" spans="1:17" s="33" customFormat="1" ht="25.5" customHeight="1">
      <c r="A23" s="8">
        <v>25010200</v>
      </c>
      <c r="B23" s="290" t="s">
        <v>21</v>
      </c>
      <c r="C23" s="291"/>
      <c r="D23" s="291"/>
      <c r="E23" s="292"/>
      <c r="F23" s="243" t="s">
        <v>139</v>
      </c>
      <c r="G23" s="246">
        <v>27568</v>
      </c>
      <c r="H23" s="246"/>
      <c r="I23" s="246">
        <v>27568</v>
      </c>
      <c r="J23" s="244" t="s">
        <v>139</v>
      </c>
      <c r="K23" s="246">
        <v>60000</v>
      </c>
      <c r="L23" s="246"/>
      <c r="M23" s="246">
        <v>60000</v>
      </c>
      <c r="N23" s="244" t="s">
        <v>139</v>
      </c>
      <c r="O23" s="246">
        <v>80000</v>
      </c>
      <c r="P23" s="230"/>
      <c r="Q23" s="246">
        <v>80000</v>
      </c>
    </row>
    <row r="24" spans="1:17" s="33" customFormat="1" ht="15">
      <c r="A24" s="8">
        <v>25010300</v>
      </c>
      <c r="B24" s="290" t="s">
        <v>4</v>
      </c>
      <c r="C24" s="291"/>
      <c r="D24" s="291"/>
      <c r="E24" s="292"/>
      <c r="F24" s="243" t="s">
        <v>139</v>
      </c>
      <c r="G24" s="246"/>
      <c r="H24" s="246"/>
      <c r="I24" s="246"/>
      <c r="J24" s="244" t="s">
        <v>139</v>
      </c>
      <c r="K24" s="230"/>
      <c r="L24" s="230"/>
      <c r="M24" s="230"/>
      <c r="N24" s="244" t="s">
        <v>139</v>
      </c>
      <c r="O24" s="246"/>
      <c r="P24" s="230"/>
      <c r="Q24" s="246"/>
    </row>
    <row r="25" spans="1:17" s="33" customFormat="1" ht="30.75" customHeight="1">
      <c r="A25" s="8">
        <v>25010400</v>
      </c>
      <c r="B25" s="290" t="s">
        <v>8</v>
      </c>
      <c r="C25" s="291"/>
      <c r="D25" s="291"/>
      <c r="E25" s="292"/>
      <c r="F25" s="243" t="s">
        <v>139</v>
      </c>
      <c r="G25" s="246"/>
      <c r="H25" s="246"/>
      <c r="I25" s="246"/>
      <c r="J25" s="244" t="s">
        <v>139</v>
      </c>
      <c r="K25" s="230"/>
      <c r="L25" s="230"/>
      <c r="M25" s="230"/>
      <c r="N25" s="244" t="s">
        <v>139</v>
      </c>
      <c r="O25" s="246"/>
      <c r="P25" s="230"/>
      <c r="Q25" s="246"/>
    </row>
    <row r="26" spans="1:17" s="33" customFormat="1" ht="19.5" customHeight="1">
      <c r="A26" s="8">
        <v>25020100</v>
      </c>
      <c r="B26" s="290" t="s">
        <v>9</v>
      </c>
      <c r="C26" s="291"/>
      <c r="D26" s="291"/>
      <c r="E26" s="292"/>
      <c r="F26" s="243" t="s">
        <v>139</v>
      </c>
      <c r="G26" s="246"/>
      <c r="H26" s="246"/>
      <c r="I26" s="246"/>
      <c r="J26" s="244" t="s">
        <v>139</v>
      </c>
      <c r="K26" s="230"/>
      <c r="L26" s="230"/>
      <c r="M26" s="230"/>
      <c r="N26" s="244" t="s">
        <v>139</v>
      </c>
      <c r="O26" s="246"/>
      <c r="P26" s="230"/>
      <c r="Q26" s="246"/>
    </row>
    <row r="27" spans="1:17" s="33" customFormat="1" ht="26.25" customHeight="1">
      <c r="A27" s="8">
        <v>25020200</v>
      </c>
      <c r="B27" s="290" t="s">
        <v>17</v>
      </c>
      <c r="C27" s="291"/>
      <c r="D27" s="291"/>
      <c r="E27" s="292"/>
      <c r="F27" s="243" t="s">
        <v>139</v>
      </c>
      <c r="G27" s="246">
        <v>490033</v>
      </c>
      <c r="H27" s="246"/>
      <c r="I27" s="246">
        <v>490033</v>
      </c>
      <c r="J27" s="244" t="s">
        <v>139</v>
      </c>
      <c r="K27" s="246">
        <v>500000</v>
      </c>
      <c r="L27" s="246"/>
      <c r="M27" s="246">
        <v>500000</v>
      </c>
      <c r="N27" s="244" t="s">
        <v>139</v>
      </c>
      <c r="O27" s="246">
        <v>420000</v>
      </c>
      <c r="P27" s="230"/>
      <c r="Q27" s="246">
        <v>420000</v>
      </c>
    </row>
    <row r="28" spans="1:17" s="33" customFormat="1" ht="26.25" customHeight="1">
      <c r="A28" s="8">
        <v>25020300</v>
      </c>
      <c r="B28" s="290" t="s">
        <v>10</v>
      </c>
      <c r="C28" s="291"/>
      <c r="D28" s="291"/>
      <c r="E28" s="292"/>
      <c r="F28" s="243" t="s">
        <v>139</v>
      </c>
      <c r="G28" s="246"/>
      <c r="H28" s="246"/>
      <c r="I28" s="246"/>
      <c r="J28" s="244" t="s">
        <v>139</v>
      </c>
      <c r="K28" s="246"/>
      <c r="L28" s="246"/>
      <c r="M28" s="246"/>
      <c r="N28" s="244" t="s">
        <v>139</v>
      </c>
      <c r="O28" s="246"/>
      <c r="P28" s="230"/>
      <c r="Q28" s="246"/>
    </row>
    <row r="29" spans="1:17" s="33" customFormat="1" ht="19.5" customHeight="1">
      <c r="A29" s="8"/>
      <c r="B29" s="293" t="s">
        <v>97</v>
      </c>
      <c r="C29" s="294"/>
      <c r="D29" s="294"/>
      <c r="E29" s="295"/>
      <c r="F29" s="243" t="s">
        <v>139</v>
      </c>
      <c r="G29" s="246"/>
      <c r="H29" s="246"/>
      <c r="I29" s="246"/>
      <c r="J29" s="244" t="s">
        <v>139</v>
      </c>
      <c r="K29" s="246"/>
      <c r="L29" s="246"/>
      <c r="M29" s="246"/>
      <c r="N29" s="244" t="s">
        <v>139</v>
      </c>
      <c r="O29" s="246"/>
      <c r="P29" s="230"/>
      <c r="Q29" s="246"/>
    </row>
    <row r="30" spans="1:17" s="75" customFormat="1" ht="24.75" customHeight="1">
      <c r="A30" s="2">
        <v>602400</v>
      </c>
      <c r="B30" s="290" t="s">
        <v>19</v>
      </c>
      <c r="C30" s="291"/>
      <c r="D30" s="291"/>
      <c r="E30" s="292"/>
      <c r="F30" s="243" t="s">
        <v>139</v>
      </c>
      <c r="G30" s="93">
        <v>66599</v>
      </c>
      <c r="H30" s="93">
        <v>66599</v>
      </c>
      <c r="I30" s="93">
        <v>66599</v>
      </c>
      <c r="J30" s="244" t="s">
        <v>139</v>
      </c>
      <c r="K30" s="93">
        <v>220000</v>
      </c>
      <c r="L30" s="93">
        <v>220000</v>
      </c>
      <c r="M30" s="93">
        <v>220000</v>
      </c>
      <c r="N30" s="244" t="s">
        <v>139</v>
      </c>
      <c r="O30" s="93">
        <v>560000</v>
      </c>
      <c r="P30" s="93">
        <v>560000</v>
      </c>
      <c r="Q30" s="93">
        <f>O30</f>
        <v>560000</v>
      </c>
    </row>
    <row r="31" spans="1:17" s="75" customFormat="1" ht="15">
      <c r="A31" s="2"/>
      <c r="B31" s="293" t="s">
        <v>109</v>
      </c>
      <c r="C31" s="294"/>
      <c r="D31" s="294"/>
      <c r="E31" s="295"/>
      <c r="F31" s="194" t="s">
        <v>139</v>
      </c>
      <c r="G31" s="219"/>
      <c r="H31" s="219"/>
      <c r="I31" s="219"/>
      <c r="J31" s="62" t="s">
        <v>139</v>
      </c>
      <c r="K31" s="101"/>
      <c r="L31" s="101"/>
      <c r="M31" s="101"/>
      <c r="N31" s="62" t="s">
        <v>139</v>
      </c>
      <c r="O31" s="219"/>
      <c r="P31" s="101"/>
      <c r="Q31" s="101"/>
    </row>
    <row r="32" spans="1:17" s="75" customFormat="1" ht="15">
      <c r="A32" s="29"/>
      <c r="B32" s="287" t="s">
        <v>107</v>
      </c>
      <c r="C32" s="288"/>
      <c r="D32" s="288"/>
      <c r="E32" s="289"/>
      <c r="F32" s="166">
        <v>10631366</v>
      </c>
      <c r="G32" s="167">
        <f>G30+G27+G26+G25+G24+G23-G31</f>
        <v>584200</v>
      </c>
      <c r="H32" s="167">
        <v>66599</v>
      </c>
      <c r="I32" s="167">
        <f>F32+G32</f>
        <v>11215566</v>
      </c>
      <c r="J32" s="191">
        <v>12426800</v>
      </c>
      <c r="K32" s="167">
        <f>K30+K27+K23</f>
        <v>780000</v>
      </c>
      <c r="L32" s="167">
        <v>220000</v>
      </c>
      <c r="M32" s="167">
        <f>K32+J32</f>
        <v>13206800</v>
      </c>
      <c r="N32" s="191">
        <f>N20</f>
        <v>14433300</v>
      </c>
      <c r="O32" s="167">
        <f>O30+O27+O23</f>
        <v>1060000</v>
      </c>
      <c r="P32" s="167">
        <f>P30</f>
        <v>560000</v>
      </c>
      <c r="Q32" s="167">
        <f>O32+N32</f>
        <v>15493300</v>
      </c>
    </row>
    <row r="33" spans="1:14" s="104" customFormat="1" ht="14.25">
      <c r="A33" s="73"/>
      <c r="B33" s="210"/>
      <c r="C33" s="200"/>
      <c r="D33" s="200"/>
      <c r="E33" s="200"/>
      <c r="F33" s="200"/>
      <c r="G33" s="200"/>
      <c r="H33" s="200"/>
      <c r="I33" s="200"/>
      <c r="J33" s="200"/>
      <c r="K33" s="211"/>
      <c r="L33" s="200"/>
      <c r="M33" s="200"/>
      <c r="N33" s="211"/>
    </row>
    <row r="34" spans="1:14" ht="15.75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15.75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</row>
    <row r="36" spans="1:14" ht="15.75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ht="15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 ht="15.75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 ht="15.75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ht="15.75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ht="15.7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ht="15.7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 ht="15.7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 ht="15.7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15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5.75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</sheetData>
  <sheetProtection/>
  <mergeCells count="36">
    <mergeCell ref="B6:C6"/>
    <mergeCell ref="E6:F6"/>
    <mergeCell ref="H6:I6"/>
    <mergeCell ref="K6:O6"/>
    <mergeCell ref="B2:I2"/>
    <mergeCell ref="K2:O2"/>
    <mergeCell ref="K3:O3"/>
    <mergeCell ref="B4:I4"/>
    <mergeCell ref="K4:O4"/>
    <mergeCell ref="K5:O5"/>
    <mergeCell ref="F17:I17"/>
    <mergeCell ref="J17:M17"/>
    <mergeCell ref="B7:C7"/>
    <mergeCell ref="E7:F7"/>
    <mergeCell ref="H7:I7"/>
    <mergeCell ref="K7:O7"/>
    <mergeCell ref="A14:Q14"/>
    <mergeCell ref="N17:Q17"/>
    <mergeCell ref="A12:O12"/>
    <mergeCell ref="A10:Q10"/>
    <mergeCell ref="B26:E26"/>
    <mergeCell ref="B20:E20"/>
    <mergeCell ref="B21:E21"/>
    <mergeCell ref="A17:A18"/>
    <mergeCell ref="B17:E18"/>
    <mergeCell ref="B19:E19"/>
    <mergeCell ref="B22:E22"/>
    <mergeCell ref="B23:E23"/>
    <mergeCell ref="B24:E24"/>
    <mergeCell ref="B25:E25"/>
    <mergeCell ref="B32:E32"/>
    <mergeCell ref="B27:E27"/>
    <mergeCell ref="B28:E28"/>
    <mergeCell ref="B29:E29"/>
    <mergeCell ref="B30:E30"/>
    <mergeCell ref="B31:E3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8"/>
  <sheetViews>
    <sheetView showZeros="0" zoomScaleSheetLayoutView="100" zoomScalePageLayoutView="0" workbookViewId="0" topLeftCell="A16">
      <selection activeCell="I25" sqref="I25"/>
    </sheetView>
  </sheetViews>
  <sheetFormatPr defaultColWidth="8.875" defaultRowHeight="12.75"/>
  <cols>
    <col min="1" max="1" width="3.75390625" style="3" customWidth="1"/>
    <col min="2" max="2" width="31.75390625" style="3" customWidth="1"/>
    <col min="3" max="3" width="11.625" style="3" bestFit="1" customWidth="1"/>
    <col min="4" max="5" width="10.25390625" style="3" customWidth="1"/>
    <col min="6" max="6" width="10.75390625" style="3" customWidth="1"/>
    <col min="7" max="7" width="10.25390625" style="3" customWidth="1"/>
    <col min="8" max="8" width="10.75390625" style="3" customWidth="1"/>
    <col min="9" max="9" width="10.25390625" style="3" customWidth="1"/>
    <col min="10" max="10" width="10.75390625" style="3" customWidth="1"/>
    <col min="11" max="11" width="10.25390625" style="3" customWidth="1"/>
    <col min="12" max="12" width="10.75390625" style="3" customWidth="1"/>
    <col min="13" max="13" width="10.25390625" style="3" customWidth="1"/>
    <col min="14" max="14" width="10.75390625" style="3" customWidth="1"/>
    <col min="15" max="16384" width="8.875" style="3" customWidth="1"/>
  </cols>
  <sheetData>
    <row r="1" spans="7:14" s="12" customFormat="1" ht="15.75">
      <c r="G1" s="129"/>
      <c r="H1" s="129"/>
      <c r="I1" s="129"/>
      <c r="J1" s="129"/>
      <c r="K1" s="129"/>
      <c r="L1" s="129"/>
      <c r="N1" s="137"/>
    </row>
    <row r="2" spans="1:10" s="37" customFormat="1" ht="15.75">
      <c r="A2" s="267" t="s">
        <v>273</v>
      </c>
      <c r="B2" s="267"/>
      <c r="C2" s="267"/>
      <c r="D2" s="267"/>
      <c r="E2" s="267"/>
      <c r="F2" s="267"/>
      <c r="G2" s="267"/>
      <c r="H2" s="267"/>
      <c r="I2" s="267"/>
      <c r="J2" s="267"/>
    </row>
    <row r="3" spans="1:14" s="37" customFormat="1" ht="15.75" customHeight="1">
      <c r="A3" s="9" t="s">
        <v>274</v>
      </c>
      <c r="B3" s="9"/>
      <c r="C3" s="9"/>
      <c r="D3" s="9"/>
      <c r="E3" s="9"/>
      <c r="F3" s="9"/>
      <c r="G3" s="9"/>
      <c r="H3" s="9"/>
      <c r="I3" s="268"/>
      <c r="J3" s="268"/>
      <c r="N3" s="34" t="s">
        <v>106</v>
      </c>
    </row>
    <row r="4" spans="1:17" s="142" customFormat="1" ht="12.75" customHeight="1">
      <c r="A4" s="369" t="s">
        <v>11</v>
      </c>
      <c r="B4" s="370" t="s">
        <v>275</v>
      </c>
      <c r="C4" s="370" t="s">
        <v>276</v>
      </c>
      <c r="D4" s="310"/>
      <c r="E4" s="372"/>
      <c r="F4" s="375" t="s">
        <v>177</v>
      </c>
      <c r="G4" s="376"/>
      <c r="H4" s="377"/>
      <c r="I4" s="375" t="s">
        <v>180</v>
      </c>
      <c r="J4" s="376"/>
      <c r="K4" s="377"/>
      <c r="L4" s="378" t="s">
        <v>178</v>
      </c>
      <c r="M4" s="378"/>
      <c r="N4" s="378"/>
      <c r="O4" s="38"/>
      <c r="P4" s="38"/>
      <c r="Q4" s="38"/>
    </row>
    <row r="5" spans="1:17" s="142" customFormat="1" ht="25.5">
      <c r="A5" s="369"/>
      <c r="B5" s="371"/>
      <c r="C5" s="371"/>
      <c r="D5" s="373"/>
      <c r="E5" s="374"/>
      <c r="F5" s="270" t="s">
        <v>23</v>
      </c>
      <c r="G5" s="270" t="s">
        <v>24</v>
      </c>
      <c r="H5" s="269" t="s">
        <v>277</v>
      </c>
      <c r="I5" s="270" t="s">
        <v>23</v>
      </c>
      <c r="J5" s="270" t="s">
        <v>24</v>
      </c>
      <c r="K5" s="269" t="s">
        <v>114</v>
      </c>
      <c r="L5" s="270" t="s">
        <v>23</v>
      </c>
      <c r="M5" s="270" t="s">
        <v>24</v>
      </c>
      <c r="N5" s="269" t="s">
        <v>278</v>
      </c>
      <c r="O5" s="38"/>
      <c r="P5" s="38"/>
      <c r="Q5" s="38"/>
    </row>
    <row r="6" spans="1:17" s="142" customFormat="1" ht="12.75">
      <c r="A6" s="269">
        <v>1</v>
      </c>
      <c r="B6" s="271">
        <v>2</v>
      </c>
      <c r="C6" s="379">
        <v>3</v>
      </c>
      <c r="D6" s="380"/>
      <c r="E6" s="381"/>
      <c r="F6" s="269">
        <v>4</v>
      </c>
      <c r="G6" s="269">
        <v>5</v>
      </c>
      <c r="H6" s="269">
        <v>6</v>
      </c>
      <c r="I6" s="269">
        <v>7</v>
      </c>
      <c r="J6" s="269">
        <v>8</v>
      </c>
      <c r="K6" s="269">
        <v>9</v>
      </c>
      <c r="L6" s="269">
        <v>10</v>
      </c>
      <c r="M6" s="269">
        <v>11</v>
      </c>
      <c r="N6" s="269">
        <v>12</v>
      </c>
      <c r="O6" s="38"/>
      <c r="P6" s="38"/>
      <c r="Q6" s="38"/>
    </row>
    <row r="7" spans="1:14" s="38" customFormat="1" ht="15">
      <c r="A7" s="265"/>
      <c r="B7" s="272"/>
      <c r="C7" s="307"/>
      <c r="D7" s="308"/>
      <c r="E7" s="309"/>
      <c r="F7" s="273"/>
      <c r="G7" s="273"/>
      <c r="H7" s="273"/>
      <c r="I7" s="273"/>
      <c r="J7" s="273"/>
      <c r="K7" s="273"/>
      <c r="L7" s="273"/>
      <c r="M7" s="273"/>
      <c r="N7" s="273"/>
    </row>
    <row r="8" spans="1:14" s="38" customFormat="1" ht="15">
      <c r="A8" s="265"/>
      <c r="B8" s="272"/>
      <c r="C8" s="307"/>
      <c r="D8" s="308"/>
      <c r="E8" s="309"/>
      <c r="F8" s="273"/>
      <c r="G8" s="273"/>
      <c r="H8" s="273"/>
      <c r="I8" s="273"/>
      <c r="J8" s="273"/>
      <c r="K8" s="273"/>
      <c r="L8" s="273"/>
      <c r="M8" s="273"/>
      <c r="N8" s="273"/>
    </row>
    <row r="9" spans="1:14" s="141" customFormat="1" ht="15">
      <c r="A9" s="274"/>
      <c r="B9" s="266" t="s">
        <v>107</v>
      </c>
      <c r="C9" s="307"/>
      <c r="D9" s="308"/>
      <c r="E9" s="309"/>
      <c r="F9" s="152"/>
      <c r="G9" s="152"/>
      <c r="H9" s="152"/>
      <c r="I9" s="152"/>
      <c r="J9" s="152"/>
      <c r="K9" s="152"/>
      <c r="L9" s="152"/>
      <c r="M9" s="152"/>
      <c r="N9" s="152"/>
    </row>
    <row r="10" spans="1:11" s="38" customFormat="1" ht="12.75">
      <c r="A10" s="39"/>
      <c r="B10" s="275"/>
      <c r="C10" s="39"/>
      <c r="E10" s="39"/>
      <c r="F10" s="39"/>
      <c r="G10" s="39"/>
      <c r="H10" s="39"/>
      <c r="I10" s="39"/>
      <c r="J10" s="39"/>
      <c r="K10" s="39"/>
    </row>
    <row r="11" spans="1:14" s="37" customFormat="1" ht="15.75" customHeight="1">
      <c r="A11" s="9" t="s">
        <v>279</v>
      </c>
      <c r="B11" s="9"/>
      <c r="C11" s="9"/>
      <c r="E11" s="9"/>
      <c r="F11" s="9"/>
      <c r="G11" s="9"/>
      <c r="H11" s="9"/>
      <c r="I11" s="9"/>
      <c r="J11" s="276"/>
      <c r="K11" s="276"/>
      <c r="N11" s="34" t="s">
        <v>106</v>
      </c>
    </row>
    <row r="12" spans="1:17" s="142" customFormat="1" ht="12.75" customHeight="1">
      <c r="A12" s="369" t="s">
        <v>11</v>
      </c>
      <c r="B12" s="369" t="s">
        <v>275</v>
      </c>
      <c r="C12" s="369"/>
      <c r="D12" s="369"/>
      <c r="E12" s="369"/>
      <c r="F12" s="370" t="s">
        <v>276</v>
      </c>
      <c r="G12" s="310"/>
      <c r="H12" s="372"/>
      <c r="I12" s="369" t="s">
        <v>142</v>
      </c>
      <c r="J12" s="369"/>
      <c r="K12" s="369"/>
      <c r="L12" s="369" t="s">
        <v>181</v>
      </c>
      <c r="M12" s="369"/>
      <c r="N12" s="369"/>
      <c r="O12" s="38"/>
      <c r="P12" s="38"/>
      <c r="Q12" s="38"/>
    </row>
    <row r="13" spans="1:17" s="142" customFormat="1" ht="25.5">
      <c r="A13" s="369"/>
      <c r="B13" s="369"/>
      <c r="C13" s="369"/>
      <c r="D13" s="369"/>
      <c r="E13" s="369"/>
      <c r="F13" s="371"/>
      <c r="G13" s="373"/>
      <c r="H13" s="374"/>
      <c r="I13" s="270" t="s">
        <v>23</v>
      </c>
      <c r="J13" s="270" t="s">
        <v>24</v>
      </c>
      <c r="K13" s="269" t="s">
        <v>277</v>
      </c>
      <c r="L13" s="270" t="s">
        <v>23</v>
      </c>
      <c r="M13" s="270" t="s">
        <v>24</v>
      </c>
      <c r="N13" s="269" t="s">
        <v>114</v>
      </c>
      <c r="O13" s="38"/>
      <c r="P13" s="38"/>
      <c r="Q13" s="38"/>
    </row>
    <row r="14" spans="1:17" s="142" customFormat="1" ht="12.75">
      <c r="A14" s="269">
        <v>1</v>
      </c>
      <c r="B14" s="369">
        <v>2</v>
      </c>
      <c r="C14" s="369"/>
      <c r="D14" s="369"/>
      <c r="E14" s="369"/>
      <c r="F14" s="379">
        <v>3</v>
      </c>
      <c r="G14" s="380"/>
      <c r="H14" s="381"/>
      <c r="I14" s="269">
        <v>4</v>
      </c>
      <c r="J14" s="269">
        <v>5</v>
      </c>
      <c r="K14" s="269">
        <v>6</v>
      </c>
      <c r="L14" s="269">
        <v>7</v>
      </c>
      <c r="M14" s="269">
        <v>8</v>
      </c>
      <c r="N14" s="269">
        <v>9</v>
      </c>
      <c r="O14" s="38"/>
      <c r="P14" s="38"/>
      <c r="Q14" s="38"/>
    </row>
    <row r="15" spans="1:14" s="38" customFormat="1" ht="15">
      <c r="A15" s="265"/>
      <c r="B15" s="297"/>
      <c r="C15" s="297"/>
      <c r="D15" s="297"/>
      <c r="E15" s="297"/>
      <c r="F15" s="307"/>
      <c r="G15" s="308"/>
      <c r="H15" s="309"/>
      <c r="I15" s="273"/>
      <c r="J15" s="273"/>
      <c r="K15" s="273"/>
      <c r="L15" s="273"/>
      <c r="M15" s="273"/>
      <c r="N15" s="273"/>
    </row>
    <row r="16" spans="1:14" s="38" customFormat="1" ht="15">
      <c r="A16" s="265"/>
      <c r="B16" s="297"/>
      <c r="C16" s="297"/>
      <c r="D16" s="297"/>
      <c r="E16" s="297"/>
      <c r="F16" s="307"/>
      <c r="G16" s="308"/>
      <c r="H16" s="309"/>
      <c r="I16" s="273"/>
      <c r="J16" s="273"/>
      <c r="K16" s="273"/>
      <c r="L16" s="273"/>
      <c r="M16" s="273"/>
      <c r="N16" s="273"/>
    </row>
    <row r="17" spans="1:14" s="38" customFormat="1" ht="15">
      <c r="A17" s="274"/>
      <c r="B17" s="382" t="s">
        <v>107</v>
      </c>
      <c r="C17" s="382"/>
      <c r="D17" s="382"/>
      <c r="E17" s="382"/>
      <c r="F17" s="307"/>
      <c r="G17" s="308"/>
      <c r="H17" s="309"/>
      <c r="I17" s="152"/>
      <c r="J17" s="152"/>
      <c r="K17" s="152"/>
      <c r="L17" s="152"/>
      <c r="M17" s="152"/>
      <c r="N17" s="152"/>
    </row>
    <row r="19" spans="1:14" ht="15.75">
      <c r="A19" s="9" t="s">
        <v>280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4" t="s">
        <v>106</v>
      </c>
    </row>
    <row r="20" spans="1:14" ht="12.75" customHeight="1">
      <c r="A20" s="369" t="s">
        <v>281</v>
      </c>
      <c r="B20" s="369"/>
      <c r="C20" s="383" t="s">
        <v>282</v>
      </c>
      <c r="D20" s="383" t="s">
        <v>283</v>
      </c>
      <c r="E20" s="369" t="s">
        <v>177</v>
      </c>
      <c r="F20" s="369"/>
      <c r="G20" s="369" t="s">
        <v>180</v>
      </c>
      <c r="H20" s="369"/>
      <c r="I20" s="369" t="s">
        <v>178</v>
      </c>
      <c r="J20" s="369"/>
      <c r="K20" s="369" t="s">
        <v>142</v>
      </c>
      <c r="L20" s="369"/>
      <c r="M20" s="369" t="s">
        <v>181</v>
      </c>
      <c r="N20" s="369"/>
    </row>
    <row r="21" spans="1:14" ht="89.25" customHeight="1">
      <c r="A21" s="369"/>
      <c r="B21" s="369"/>
      <c r="C21" s="384"/>
      <c r="D21" s="384"/>
      <c r="E21" s="269" t="s">
        <v>284</v>
      </c>
      <c r="F21" s="269" t="s">
        <v>285</v>
      </c>
      <c r="G21" s="269" t="s">
        <v>284</v>
      </c>
      <c r="H21" s="269" t="s">
        <v>285</v>
      </c>
      <c r="I21" s="269" t="s">
        <v>284</v>
      </c>
      <c r="J21" s="269" t="s">
        <v>285</v>
      </c>
      <c r="K21" s="269" t="s">
        <v>284</v>
      </c>
      <c r="L21" s="269" t="s">
        <v>285</v>
      </c>
      <c r="M21" s="269" t="s">
        <v>284</v>
      </c>
      <c r="N21" s="269" t="s">
        <v>285</v>
      </c>
    </row>
    <row r="22" spans="1:14" ht="12.75">
      <c r="A22" s="369">
        <v>1</v>
      </c>
      <c r="B22" s="369"/>
      <c r="C22" s="269">
        <v>2</v>
      </c>
      <c r="D22" s="269">
        <v>3</v>
      </c>
      <c r="E22" s="269">
        <v>4</v>
      </c>
      <c r="F22" s="269">
        <v>5</v>
      </c>
      <c r="G22" s="269">
        <v>6</v>
      </c>
      <c r="H22" s="269">
        <v>7</v>
      </c>
      <c r="I22" s="269">
        <v>8</v>
      </c>
      <c r="J22" s="269">
        <v>9</v>
      </c>
      <c r="K22" s="269">
        <v>10</v>
      </c>
      <c r="L22" s="269">
        <v>11</v>
      </c>
      <c r="M22" s="269">
        <v>12</v>
      </c>
      <c r="N22" s="269">
        <v>13</v>
      </c>
    </row>
    <row r="23" spans="1:14" ht="63" customHeight="1">
      <c r="A23" s="386" t="s">
        <v>289</v>
      </c>
      <c r="B23" s="387"/>
      <c r="C23" s="151">
        <v>2020</v>
      </c>
      <c r="D23" s="265"/>
      <c r="E23" s="273"/>
      <c r="F23" s="273"/>
      <c r="G23" s="273"/>
      <c r="H23" s="273"/>
      <c r="I23" s="285">
        <v>382000</v>
      </c>
      <c r="J23" s="285">
        <v>100</v>
      </c>
      <c r="K23" s="265"/>
      <c r="L23" s="265"/>
      <c r="M23" s="265"/>
      <c r="N23" s="265"/>
    </row>
    <row r="24" spans="1:14" ht="36" customHeight="1">
      <c r="A24" s="386" t="s">
        <v>290</v>
      </c>
      <c r="B24" s="387"/>
      <c r="C24" s="274"/>
      <c r="D24" s="274"/>
      <c r="E24" s="273"/>
      <c r="F24" s="273"/>
      <c r="G24" s="273"/>
      <c r="H24" s="273"/>
      <c r="I24" s="285">
        <v>48000</v>
      </c>
      <c r="J24" s="273"/>
      <c r="K24" s="265"/>
      <c r="L24" s="265"/>
      <c r="M24" s="265"/>
      <c r="N24" s="265"/>
    </row>
    <row r="25" spans="1:14" ht="14.25">
      <c r="A25" s="382" t="s">
        <v>107</v>
      </c>
      <c r="B25" s="382"/>
      <c r="C25" s="277"/>
      <c r="D25" s="277"/>
      <c r="E25" s="278"/>
      <c r="F25" s="278"/>
      <c r="G25" s="278"/>
      <c r="H25" s="278"/>
      <c r="I25" s="286">
        <v>430000</v>
      </c>
      <c r="J25" s="278"/>
      <c r="K25" s="274"/>
      <c r="L25" s="274"/>
      <c r="M25" s="274"/>
      <c r="N25" s="274"/>
    </row>
    <row r="26" spans="2:14" ht="12.75">
      <c r="B26" s="279"/>
      <c r="C26" s="279"/>
      <c r="D26" s="279"/>
      <c r="E26" s="279"/>
      <c r="F26" s="280"/>
      <c r="G26" s="280"/>
      <c r="H26" s="280"/>
      <c r="I26" s="280"/>
      <c r="J26" s="280"/>
      <c r="K26" s="280"/>
      <c r="L26" s="280"/>
      <c r="M26" s="280"/>
      <c r="N26" s="281"/>
    </row>
    <row r="27" spans="1:14" ht="30" customHeight="1">
      <c r="A27" s="388" t="s">
        <v>286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</row>
    <row r="28" spans="1:14" s="11" customFormat="1" ht="27" customHeight="1">
      <c r="A28" s="282"/>
      <c r="B28" s="385" t="s">
        <v>288</v>
      </c>
      <c r="C28" s="385"/>
      <c r="D28" s="385"/>
      <c r="E28" s="385"/>
      <c r="F28" s="385"/>
      <c r="G28" s="385"/>
      <c r="H28" s="385"/>
      <c r="I28" s="385"/>
      <c r="J28" s="385"/>
      <c r="K28" s="385"/>
      <c r="L28" s="385"/>
      <c r="M28" s="385"/>
      <c r="N28" s="385"/>
    </row>
  </sheetData>
  <sheetProtection/>
  <mergeCells count="37">
    <mergeCell ref="I20:J20"/>
    <mergeCell ref="K20:L20"/>
    <mergeCell ref="M20:N20"/>
    <mergeCell ref="A22:B22"/>
    <mergeCell ref="B28:N28"/>
    <mergeCell ref="A23:B23"/>
    <mergeCell ref="A24:B24"/>
    <mergeCell ref="A25:B25"/>
    <mergeCell ref="A27:N27"/>
    <mergeCell ref="B16:E16"/>
    <mergeCell ref="F16:H16"/>
    <mergeCell ref="B17:E17"/>
    <mergeCell ref="F17:H17"/>
    <mergeCell ref="A20:B21"/>
    <mergeCell ref="C20:C21"/>
    <mergeCell ref="D20:D21"/>
    <mergeCell ref="E20:F20"/>
    <mergeCell ref="G20:H20"/>
    <mergeCell ref="F12:H13"/>
    <mergeCell ref="I12:K12"/>
    <mergeCell ref="L12:N12"/>
    <mergeCell ref="B14:E14"/>
    <mergeCell ref="F14:H14"/>
    <mergeCell ref="B15:E15"/>
    <mergeCell ref="F15:H15"/>
    <mergeCell ref="C6:E6"/>
    <mergeCell ref="C7:E7"/>
    <mergeCell ref="C8:E8"/>
    <mergeCell ref="C9:E9"/>
    <mergeCell ref="A12:A13"/>
    <mergeCell ref="B12:E13"/>
    <mergeCell ref="A4:A5"/>
    <mergeCell ref="B4:B5"/>
    <mergeCell ref="C4:E5"/>
    <mergeCell ref="F4:H4"/>
    <mergeCell ref="I4:K4"/>
    <mergeCell ref="L4:N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46"/>
  <sheetViews>
    <sheetView showZeros="0" zoomScaleSheetLayoutView="90" zoomScalePageLayoutView="0" workbookViewId="0" topLeftCell="A128">
      <selection activeCell="N139" sqref="N139"/>
    </sheetView>
  </sheetViews>
  <sheetFormatPr defaultColWidth="8.875" defaultRowHeight="12.75"/>
  <cols>
    <col min="1" max="1" width="15.875" style="43" customWidth="1"/>
    <col min="2" max="2" width="23.625" style="43" customWidth="1"/>
    <col min="3" max="3" width="12.375" style="43" bestFit="1" customWidth="1"/>
    <col min="4" max="4" width="12.875" style="43" customWidth="1"/>
    <col min="5" max="5" width="12.625" style="43" customWidth="1"/>
    <col min="6" max="7" width="12.875" style="43" customWidth="1"/>
    <col min="8" max="8" width="12.75390625" style="43" customWidth="1"/>
    <col min="9" max="9" width="13.125" style="43" customWidth="1"/>
    <col min="10" max="11" width="12.125" style="43" customWidth="1"/>
    <col min="12" max="12" width="11.00390625" style="43" customWidth="1"/>
    <col min="13" max="16384" width="8.875" style="43" customWidth="1"/>
  </cols>
  <sheetData>
    <row r="2" spans="1:12" ht="15.75">
      <c r="A2" s="87" t="s">
        <v>267</v>
      </c>
      <c r="B2" s="87"/>
      <c r="C2" s="87"/>
      <c r="D2" s="87"/>
      <c r="E2" s="87"/>
      <c r="F2" s="87"/>
      <c r="G2" s="87"/>
      <c r="H2" s="87"/>
      <c r="I2" s="87"/>
      <c r="J2" s="87"/>
      <c r="K2" s="252"/>
      <c r="L2" s="252"/>
    </row>
    <row r="3" spans="1:12" ht="15.75">
      <c r="A3" s="41" t="s">
        <v>263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34" t="s">
        <v>106</v>
      </c>
    </row>
    <row r="4" spans="1:12" ht="12.75">
      <c r="A4" s="401" t="s">
        <v>140</v>
      </c>
      <c r="B4" s="393" t="s">
        <v>15</v>
      </c>
      <c r="C4" s="394"/>
      <c r="D4" s="395"/>
      <c r="E4" s="401" t="s">
        <v>90</v>
      </c>
      <c r="F4" s="401" t="s">
        <v>94</v>
      </c>
      <c r="G4" s="402" t="s">
        <v>127</v>
      </c>
      <c r="H4" s="399" t="s">
        <v>128</v>
      </c>
      <c r="I4" s="391" t="s">
        <v>129</v>
      </c>
      <c r="J4" s="389" t="s">
        <v>100</v>
      </c>
      <c r="K4" s="390"/>
      <c r="L4" s="391" t="s">
        <v>130</v>
      </c>
    </row>
    <row r="5" spans="1:12" ht="25.5">
      <c r="A5" s="401"/>
      <c r="B5" s="396"/>
      <c r="C5" s="397"/>
      <c r="D5" s="398"/>
      <c r="E5" s="401"/>
      <c r="F5" s="401"/>
      <c r="G5" s="403"/>
      <c r="H5" s="400"/>
      <c r="I5" s="392"/>
      <c r="J5" s="163" t="s">
        <v>91</v>
      </c>
      <c r="K5" s="163" t="s">
        <v>92</v>
      </c>
      <c r="L5" s="392"/>
    </row>
    <row r="6" spans="1:12" ht="12.75">
      <c r="A6" s="44">
        <v>1</v>
      </c>
      <c r="B6" s="406">
        <v>2</v>
      </c>
      <c r="C6" s="407"/>
      <c r="D6" s="408"/>
      <c r="E6" s="44">
        <v>3</v>
      </c>
      <c r="F6" s="44">
        <v>4</v>
      </c>
      <c r="G6" s="44">
        <v>5</v>
      </c>
      <c r="H6" s="44">
        <v>6</v>
      </c>
      <c r="I6" s="44">
        <v>7</v>
      </c>
      <c r="J6" s="44">
        <v>8</v>
      </c>
      <c r="K6" s="44">
        <v>9</v>
      </c>
      <c r="L6" s="44">
        <v>10</v>
      </c>
    </row>
    <row r="7" spans="1:12" ht="14.25">
      <c r="A7" s="253">
        <v>2000</v>
      </c>
      <c r="B7" s="405" t="s">
        <v>25</v>
      </c>
      <c r="C7" s="405"/>
      <c r="D7" s="405"/>
      <c r="E7" s="260">
        <v>10636800</v>
      </c>
      <c r="F7" s="166">
        <f>F8+F13+F30+F33+F37+F41</f>
        <v>10631366</v>
      </c>
      <c r="G7" s="44"/>
      <c r="H7" s="44"/>
      <c r="I7" s="44"/>
      <c r="J7" s="44"/>
      <c r="K7" s="44"/>
      <c r="L7" s="44"/>
    </row>
    <row r="8" spans="1:12" ht="14.25">
      <c r="A8" s="253">
        <v>2100</v>
      </c>
      <c r="B8" s="405" t="s">
        <v>26</v>
      </c>
      <c r="C8" s="405"/>
      <c r="D8" s="405"/>
      <c r="E8" s="260">
        <v>8092500</v>
      </c>
      <c r="F8" s="166">
        <f>F9+F12</f>
        <v>8091278</v>
      </c>
      <c r="G8" s="44"/>
      <c r="H8" s="44"/>
      <c r="I8" s="44"/>
      <c r="J8" s="44"/>
      <c r="K8" s="44"/>
      <c r="L8" s="44"/>
    </row>
    <row r="9" spans="1:12" ht="15">
      <c r="A9" s="254">
        <v>2110</v>
      </c>
      <c r="B9" s="404" t="s">
        <v>27</v>
      </c>
      <c r="C9" s="404"/>
      <c r="D9" s="404"/>
      <c r="E9" s="44">
        <v>6625000</v>
      </c>
      <c r="F9" s="178">
        <f>SUM(F10:F11)</f>
        <v>6624998</v>
      </c>
      <c r="G9" s="44"/>
      <c r="H9" s="44"/>
      <c r="I9" s="44"/>
      <c r="J9" s="44"/>
      <c r="K9" s="44"/>
      <c r="L9" s="44"/>
    </row>
    <row r="10" spans="1:12" ht="15">
      <c r="A10" s="254">
        <v>2111</v>
      </c>
      <c r="B10" s="404" t="s">
        <v>28</v>
      </c>
      <c r="C10" s="404"/>
      <c r="D10" s="404"/>
      <c r="E10" s="44">
        <v>6625000</v>
      </c>
      <c r="F10" s="178">
        <v>6624998</v>
      </c>
      <c r="G10" s="44"/>
      <c r="H10" s="44"/>
      <c r="I10" s="44"/>
      <c r="J10" s="44"/>
      <c r="K10" s="44"/>
      <c r="L10" s="44"/>
    </row>
    <row r="11" spans="1:12" ht="15">
      <c r="A11" s="254">
        <v>2112</v>
      </c>
      <c r="B11" s="404" t="s">
        <v>29</v>
      </c>
      <c r="C11" s="404"/>
      <c r="D11" s="404"/>
      <c r="E11" s="44"/>
      <c r="F11" s="178"/>
      <c r="G11" s="44"/>
      <c r="H11" s="44"/>
      <c r="I11" s="44"/>
      <c r="J11" s="44"/>
      <c r="K11" s="44"/>
      <c r="L11" s="44"/>
    </row>
    <row r="12" spans="1:12" ht="15">
      <c r="A12" s="254">
        <v>2120</v>
      </c>
      <c r="B12" s="404" t="s">
        <v>30</v>
      </c>
      <c r="C12" s="404"/>
      <c r="D12" s="404"/>
      <c r="E12" s="44">
        <v>1467500</v>
      </c>
      <c r="F12" s="178">
        <v>1466280</v>
      </c>
      <c r="G12" s="44"/>
      <c r="H12" s="44"/>
      <c r="I12" s="44"/>
      <c r="J12" s="44"/>
      <c r="K12" s="44"/>
      <c r="L12" s="44"/>
    </row>
    <row r="13" spans="1:12" ht="14.25">
      <c r="A13" s="253">
        <v>2200</v>
      </c>
      <c r="B13" s="405" t="s">
        <v>31</v>
      </c>
      <c r="C13" s="405"/>
      <c r="D13" s="405"/>
      <c r="E13" s="260">
        <v>2544200</v>
      </c>
      <c r="F13" s="166">
        <f>F14+F15+F16+F17+F18+F19+F20+F27</f>
        <v>2540088</v>
      </c>
      <c r="G13" s="44"/>
      <c r="H13" s="44"/>
      <c r="I13" s="44"/>
      <c r="J13" s="44"/>
      <c r="K13" s="44"/>
      <c r="L13" s="44"/>
    </row>
    <row r="14" spans="1:12" ht="15">
      <c r="A14" s="254">
        <v>2210</v>
      </c>
      <c r="B14" s="404" t="s">
        <v>32</v>
      </c>
      <c r="C14" s="404"/>
      <c r="D14" s="404"/>
      <c r="E14" s="44">
        <v>247700</v>
      </c>
      <c r="F14" s="178">
        <v>246310</v>
      </c>
      <c r="G14" s="44"/>
      <c r="H14" s="44"/>
      <c r="I14" s="44"/>
      <c r="J14" s="44"/>
      <c r="K14" s="44"/>
      <c r="L14" s="44"/>
    </row>
    <row r="15" spans="1:12" ht="15">
      <c r="A15" s="254">
        <v>2220</v>
      </c>
      <c r="B15" s="404" t="s">
        <v>33</v>
      </c>
      <c r="C15" s="404"/>
      <c r="D15" s="404"/>
      <c r="E15" s="44">
        <v>87600</v>
      </c>
      <c r="F15" s="178">
        <v>87600</v>
      </c>
      <c r="G15" s="44"/>
      <c r="H15" s="44"/>
      <c r="I15" s="44"/>
      <c r="J15" s="44"/>
      <c r="K15" s="44"/>
      <c r="L15" s="44"/>
    </row>
    <row r="16" spans="1:12" ht="15">
      <c r="A16" s="254">
        <v>2230</v>
      </c>
      <c r="B16" s="404" t="s">
        <v>34</v>
      </c>
      <c r="C16" s="404"/>
      <c r="D16" s="404"/>
      <c r="E16" s="44">
        <v>609300</v>
      </c>
      <c r="F16" s="178">
        <v>609193</v>
      </c>
      <c r="G16" s="44"/>
      <c r="H16" s="44"/>
      <c r="I16" s="44"/>
      <c r="J16" s="44"/>
      <c r="K16" s="44"/>
      <c r="L16" s="44"/>
    </row>
    <row r="17" spans="1:12" ht="15">
      <c r="A17" s="254">
        <v>2240</v>
      </c>
      <c r="B17" s="404" t="s">
        <v>35</v>
      </c>
      <c r="C17" s="404"/>
      <c r="D17" s="404"/>
      <c r="E17" s="44">
        <v>597800</v>
      </c>
      <c r="F17" s="178">
        <v>597548</v>
      </c>
      <c r="G17" s="44"/>
      <c r="H17" s="44"/>
      <c r="I17" s="44"/>
      <c r="J17" s="44"/>
      <c r="K17" s="44"/>
      <c r="L17" s="44"/>
    </row>
    <row r="18" spans="1:12" ht="15">
      <c r="A18" s="254">
        <v>2250</v>
      </c>
      <c r="B18" s="404" t="s">
        <v>36</v>
      </c>
      <c r="C18" s="404"/>
      <c r="D18" s="404"/>
      <c r="E18" s="44">
        <v>11300</v>
      </c>
      <c r="F18" s="178">
        <v>11236</v>
      </c>
      <c r="G18" s="44"/>
      <c r="H18" s="44"/>
      <c r="I18" s="44"/>
      <c r="J18" s="44"/>
      <c r="K18" s="44"/>
      <c r="L18" s="44"/>
    </row>
    <row r="19" spans="1:12" ht="15">
      <c r="A19" s="254">
        <v>2260</v>
      </c>
      <c r="B19" s="404" t="s">
        <v>37</v>
      </c>
      <c r="C19" s="404"/>
      <c r="D19" s="404"/>
      <c r="E19" s="44"/>
      <c r="F19" s="178"/>
      <c r="G19" s="44"/>
      <c r="H19" s="44"/>
      <c r="I19" s="44"/>
      <c r="J19" s="44"/>
      <c r="K19" s="44"/>
      <c r="L19" s="44"/>
    </row>
    <row r="20" spans="1:12" ht="15">
      <c r="A20" s="254">
        <v>2270</v>
      </c>
      <c r="B20" s="404" t="s">
        <v>38</v>
      </c>
      <c r="C20" s="404"/>
      <c r="D20" s="404"/>
      <c r="E20" s="44">
        <v>990500</v>
      </c>
      <c r="F20" s="178">
        <f>SUM(F21:F26)</f>
        <v>988201</v>
      </c>
      <c r="G20" s="44"/>
      <c r="H20" s="44"/>
      <c r="I20" s="44"/>
      <c r="J20" s="44"/>
      <c r="K20" s="44"/>
      <c r="L20" s="44"/>
    </row>
    <row r="21" spans="1:12" ht="15">
      <c r="A21" s="254">
        <v>2271</v>
      </c>
      <c r="B21" s="404" t="s">
        <v>39</v>
      </c>
      <c r="C21" s="404"/>
      <c r="D21" s="404"/>
      <c r="E21" s="44"/>
      <c r="F21" s="178"/>
      <c r="G21" s="44"/>
      <c r="H21" s="44"/>
      <c r="I21" s="44"/>
      <c r="J21" s="44"/>
      <c r="K21" s="44"/>
      <c r="L21" s="44"/>
    </row>
    <row r="22" spans="1:12" ht="15">
      <c r="A22" s="254">
        <v>2272</v>
      </c>
      <c r="B22" s="404" t="s">
        <v>40</v>
      </c>
      <c r="C22" s="404"/>
      <c r="D22" s="404"/>
      <c r="E22" s="44">
        <v>7800</v>
      </c>
      <c r="F22" s="178">
        <v>6390</v>
      </c>
      <c r="G22" s="44"/>
      <c r="H22" s="44"/>
      <c r="I22" s="44"/>
      <c r="J22" s="44"/>
      <c r="K22" s="44"/>
      <c r="L22" s="44"/>
    </row>
    <row r="23" spans="1:12" ht="15">
      <c r="A23" s="254">
        <v>2273</v>
      </c>
      <c r="B23" s="404" t="s">
        <v>41</v>
      </c>
      <c r="C23" s="404"/>
      <c r="D23" s="404"/>
      <c r="E23" s="44">
        <v>502700</v>
      </c>
      <c r="F23" s="178">
        <v>502118</v>
      </c>
      <c r="G23" s="44"/>
      <c r="H23" s="44"/>
      <c r="I23" s="44"/>
      <c r="J23" s="44"/>
      <c r="K23" s="44"/>
      <c r="L23" s="44"/>
    </row>
    <row r="24" spans="1:12" ht="15">
      <c r="A24" s="254">
        <v>2274</v>
      </c>
      <c r="B24" s="404" t="s">
        <v>42</v>
      </c>
      <c r="C24" s="404"/>
      <c r="D24" s="404"/>
      <c r="E24" s="44">
        <v>242800</v>
      </c>
      <c r="F24" s="178">
        <v>242620</v>
      </c>
      <c r="G24" s="44"/>
      <c r="H24" s="44"/>
      <c r="I24" s="44"/>
      <c r="J24" s="44"/>
      <c r="K24" s="44"/>
      <c r="L24" s="44"/>
    </row>
    <row r="25" spans="1:12" ht="15">
      <c r="A25" s="254">
        <v>2275</v>
      </c>
      <c r="B25" s="404" t="s">
        <v>268</v>
      </c>
      <c r="C25" s="404"/>
      <c r="D25" s="404"/>
      <c r="E25" s="44">
        <v>237200</v>
      </c>
      <c r="F25" s="178">
        <v>237073</v>
      </c>
      <c r="G25" s="44"/>
      <c r="H25" s="44"/>
      <c r="I25" s="44"/>
      <c r="J25" s="44"/>
      <c r="K25" s="44"/>
      <c r="L25" s="44"/>
    </row>
    <row r="26" spans="1:12" ht="15">
      <c r="A26" s="254">
        <v>2276</v>
      </c>
      <c r="B26" s="404" t="s">
        <v>102</v>
      </c>
      <c r="C26" s="404"/>
      <c r="D26" s="404"/>
      <c r="E26" s="44"/>
      <c r="F26" s="178"/>
      <c r="G26" s="44"/>
      <c r="H26" s="44"/>
      <c r="I26" s="44"/>
      <c r="J26" s="44"/>
      <c r="K26" s="44"/>
      <c r="L26" s="44"/>
    </row>
    <row r="27" spans="1:12" ht="15">
      <c r="A27" s="254">
        <v>2280</v>
      </c>
      <c r="B27" s="404" t="s">
        <v>44</v>
      </c>
      <c r="C27" s="404"/>
      <c r="D27" s="404"/>
      <c r="E27" s="44"/>
      <c r="F27" s="178">
        <f>SUM(F28:F29)</f>
        <v>0</v>
      </c>
      <c r="G27" s="44"/>
      <c r="H27" s="44"/>
      <c r="I27" s="44"/>
      <c r="J27" s="44"/>
      <c r="K27" s="44"/>
      <c r="L27" s="44"/>
    </row>
    <row r="28" spans="1:12" ht="15">
      <c r="A28" s="254">
        <v>2281</v>
      </c>
      <c r="B28" s="404" t="s">
        <v>45</v>
      </c>
      <c r="C28" s="404"/>
      <c r="D28" s="404"/>
      <c r="E28" s="44"/>
      <c r="F28" s="178"/>
      <c r="G28" s="44"/>
      <c r="H28" s="44"/>
      <c r="I28" s="44"/>
      <c r="J28" s="44"/>
      <c r="K28" s="44"/>
      <c r="L28" s="44"/>
    </row>
    <row r="29" spans="1:12" ht="15">
      <c r="A29" s="254">
        <v>2282</v>
      </c>
      <c r="B29" s="404" t="s">
        <v>46</v>
      </c>
      <c r="C29" s="404"/>
      <c r="D29" s="404"/>
      <c r="E29" s="44"/>
      <c r="F29" s="178"/>
      <c r="G29" s="44"/>
      <c r="H29" s="44"/>
      <c r="I29" s="44"/>
      <c r="J29" s="44"/>
      <c r="K29" s="44"/>
      <c r="L29" s="44"/>
    </row>
    <row r="30" spans="1:12" ht="14.25">
      <c r="A30" s="253">
        <v>2400</v>
      </c>
      <c r="B30" s="405" t="s">
        <v>47</v>
      </c>
      <c r="C30" s="405"/>
      <c r="D30" s="405"/>
      <c r="E30" s="44"/>
      <c r="F30" s="166">
        <f>SUM(F31:F32)</f>
        <v>0</v>
      </c>
      <c r="G30" s="44"/>
      <c r="H30" s="44"/>
      <c r="I30" s="44"/>
      <c r="J30" s="44"/>
      <c r="K30" s="44"/>
      <c r="L30" s="44"/>
    </row>
    <row r="31" spans="1:12" ht="15">
      <c r="A31" s="254">
        <v>2410</v>
      </c>
      <c r="B31" s="404" t="s">
        <v>48</v>
      </c>
      <c r="C31" s="404"/>
      <c r="D31" s="404"/>
      <c r="E31" s="44"/>
      <c r="F31" s="178"/>
      <c r="G31" s="44"/>
      <c r="H31" s="44"/>
      <c r="I31" s="44"/>
      <c r="J31" s="44"/>
      <c r="K31" s="44"/>
      <c r="L31" s="44"/>
    </row>
    <row r="32" spans="1:12" ht="15">
      <c r="A32" s="254">
        <v>2420</v>
      </c>
      <c r="B32" s="404" t="s">
        <v>49</v>
      </c>
      <c r="C32" s="404"/>
      <c r="D32" s="404"/>
      <c r="E32" s="44"/>
      <c r="F32" s="178"/>
      <c r="G32" s="44"/>
      <c r="H32" s="44"/>
      <c r="I32" s="44"/>
      <c r="J32" s="44"/>
      <c r="K32" s="44"/>
      <c r="L32" s="44"/>
    </row>
    <row r="33" spans="1:12" ht="14.25">
      <c r="A33" s="253">
        <v>2600</v>
      </c>
      <c r="B33" s="405" t="s">
        <v>50</v>
      </c>
      <c r="C33" s="405"/>
      <c r="D33" s="405"/>
      <c r="E33" s="44"/>
      <c r="F33" s="166">
        <f>SUM(F34:F36)</f>
        <v>0</v>
      </c>
      <c r="G33" s="44"/>
      <c r="H33" s="44"/>
      <c r="I33" s="44"/>
      <c r="J33" s="44"/>
      <c r="K33" s="44"/>
      <c r="L33" s="44"/>
    </row>
    <row r="34" spans="1:12" ht="15">
      <c r="A34" s="254">
        <v>2610</v>
      </c>
      <c r="B34" s="404" t="s">
        <v>51</v>
      </c>
      <c r="C34" s="404"/>
      <c r="D34" s="404"/>
      <c r="E34" s="44"/>
      <c r="F34" s="178"/>
      <c r="G34" s="44"/>
      <c r="H34" s="44"/>
      <c r="I34" s="44"/>
      <c r="J34" s="44"/>
      <c r="K34" s="44"/>
      <c r="L34" s="44"/>
    </row>
    <row r="35" spans="1:12" ht="15">
      <c r="A35" s="255">
        <v>2620</v>
      </c>
      <c r="B35" s="404" t="s">
        <v>52</v>
      </c>
      <c r="C35" s="404"/>
      <c r="D35" s="404"/>
      <c r="E35" s="44"/>
      <c r="F35" s="204"/>
      <c r="G35" s="44"/>
      <c r="H35" s="44"/>
      <c r="I35" s="44"/>
      <c r="J35" s="44"/>
      <c r="K35" s="44"/>
      <c r="L35" s="44"/>
    </row>
    <row r="36" spans="1:12" ht="15">
      <c r="A36" s="256">
        <v>2630</v>
      </c>
      <c r="B36" s="404" t="s">
        <v>53</v>
      </c>
      <c r="C36" s="404"/>
      <c r="D36" s="404"/>
      <c r="E36" s="44"/>
      <c r="F36" s="178"/>
      <c r="G36" s="44"/>
      <c r="H36" s="44"/>
      <c r="I36" s="44"/>
      <c r="J36" s="44"/>
      <c r="K36" s="44"/>
      <c r="L36" s="44"/>
    </row>
    <row r="37" spans="1:12" ht="14.25">
      <c r="A37" s="257">
        <v>2700</v>
      </c>
      <c r="B37" s="405" t="s">
        <v>54</v>
      </c>
      <c r="C37" s="405"/>
      <c r="D37" s="405"/>
      <c r="E37" s="44"/>
      <c r="F37" s="166">
        <f>SUM(F38:F40)</f>
        <v>0</v>
      </c>
      <c r="G37" s="44"/>
      <c r="H37" s="44"/>
      <c r="I37" s="44"/>
      <c r="J37" s="44"/>
      <c r="K37" s="44"/>
      <c r="L37" s="44"/>
    </row>
    <row r="38" spans="1:12" ht="15">
      <c r="A38" s="256">
        <v>2710</v>
      </c>
      <c r="B38" s="404" t="s">
        <v>55</v>
      </c>
      <c r="C38" s="404"/>
      <c r="D38" s="404"/>
      <c r="E38" s="44"/>
      <c r="F38" s="178"/>
      <c r="G38" s="44"/>
      <c r="H38" s="44"/>
      <c r="I38" s="44"/>
      <c r="J38" s="44"/>
      <c r="K38" s="44"/>
      <c r="L38" s="44"/>
    </row>
    <row r="39" spans="1:12" ht="15">
      <c r="A39" s="258">
        <v>2720</v>
      </c>
      <c r="B39" s="404" t="s">
        <v>56</v>
      </c>
      <c r="C39" s="404"/>
      <c r="D39" s="404"/>
      <c r="E39" s="44"/>
      <c r="F39" s="205"/>
      <c r="G39" s="44"/>
      <c r="H39" s="44"/>
      <c r="I39" s="44"/>
      <c r="J39" s="44"/>
      <c r="K39" s="44"/>
      <c r="L39" s="44"/>
    </row>
    <row r="40" spans="1:12" ht="15">
      <c r="A40" s="254">
        <v>2730</v>
      </c>
      <c r="B40" s="404" t="s">
        <v>57</v>
      </c>
      <c r="C40" s="404"/>
      <c r="D40" s="404"/>
      <c r="E40" s="44"/>
      <c r="F40" s="178"/>
      <c r="G40" s="44"/>
      <c r="H40" s="44"/>
      <c r="I40" s="44"/>
      <c r="J40" s="44"/>
      <c r="K40" s="44"/>
      <c r="L40" s="44"/>
    </row>
    <row r="41" spans="1:12" ht="12.75">
      <c r="A41" s="253">
        <v>2800</v>
      </c>
      <c r="B41" s="405" t="s">
        <v>58</v>
      </c>
      <c r="C41" s="405"/>
      <c r="D41" s="405"/>
      <c r="E41" s="44">
        <v>100</v>
      </c>
      <c r="F41" s="44"/>
      <c r="G41" s="44"/>
      <c r="H41" s="44"/>
      <c r="I41" s="44"/>
      <c r="J41" s="44"/>
      <c r="K41" s="44"/>
      <c r="L41" s="44"/>
    </row>
    <row r="42" spans="1:12" ht="15">
      <c r="A42" s="253">
        <v>3000</v>
      </c>
      <c r="B42" s="405" t="s">
        <v>59</v>
      </c>
      <c r="C42" s="405"/>
      <c r="D42" s="405"/>
      <c r="E42" s="44">
        <v>66700</v>
      </c>
      <c r="F42" s="178">
        <v>66599</v>
      </c>
      <c r="G42" s="44"/>
      <c r="H42" s="44"/>
      <c r="I42" s="44"/>
      <c r="J42" s="44"/>
      <c r="K42" s="44"/>
      <c r="L42" s="44"/>
    </row>
    <row r="43" spans="1:12" ht="15">
      <c r="A43" s="253">
        <v>3100</v>
      </c>
      <c r="B43" s="405" t="s">
        <v>60</v>
      </c>
      <c r="C43" s="405"/>
      <c r="D43" s="405"/>
      <c r="E43" s="44">
        <v>66700</v>
      </c>
      <c r="F43" s="178">
        <v>66599</v>
      </c>
      <c r="G43" s="44"/>
      <c r="H43" s="44"/>
      <c r="I43" s="44"/>
      <c r="J43" s="44"/>
      <c r="K43" s="44"/>
      <c r="L43" s="44"/>
    </row>
    <row r="44" spans="1:12" ht="15">
      <c r="A44" s="254">
        <v>3110</v>
      </c>
      <c r="B44" s="404" t="s">
        <v>61</v>
      </c>
      <c r="C44" s="404"/>
      <c r="D44" s="404"/>
      <c r="E44" s="44">
        <v>66700</v>
      </c>
      <c r="F44" s="178">
        <v>66599</v>
      </c>
      <c r="G44" s="44"/>
      <c r="H44" s="44"/>
      <c r="I44" s="44"/>
      <c r="J44" s="44"/>
      <c r="K44" s="44"/>
      <c r="L44" s="44"/>
    </row>
    <row r="45" spans="1:12" ht="12.75">
      <c r="A45" s="254">
        <v>3120</v>
      </c>
      <c r="B45" s="404" t="s">
        <v>62</v>
      </c>
      <c r="C45" s="404"/>
      <c r="D45" s="40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254">
        <v>3121</v>
      </c>
      <c r="B46" s="404" t="s">
        <v>63</v>
      </c>
      <c r="C46" s="404"/>
      <c r="D46" s="40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254">
        <v>3122</v>
      </c>
      <c r="B47" s="404" t="s">
        <v>64</v>
      </c>
      <c r="C47" s="404"/>
      <c r="D47" s="40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254">
        <v>3130</v>
      </c>
      <c r="B48" s="404" t="s">
        <v>65</v>
      </c>
      <c r="C48" s="404"/>
      <c r="D48" s="40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254">
        <v>3131</v>
      </c>
      <c r="B49" s="404" t="s">
        <v>66</v>
      </c>
      <c r="C49" s="404"/>
      <c r="D49" s="40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254">
        <v>3132</v>
      </c>
      <c r="B50" s="404" t="s">
        <v>67</v>
      </c>
      <c r="C50" s="404"/>
      <c r="D50" s="40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254">
        <v>3140</v>
      </c>
      <c r="B51" s="404" t="s">
        <v>68</v>
      </c>
      <c r="C51" s="404"/>
      <c r="D51" s="40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254">
        <v>3141</v>
      </c>
      <c r="B52" s="404" t="s">
        <v>69</v>
      </c>
      <c r="C52" s="404"/>
      <c r="D52" s="40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254">
        <v>3142</v>
      </c>
      <c r="B53" s="404" t="s">
        <v>70</v>
      </c>
      <c r="C53" s="404"/>
      <c r="D53" s="40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254">
        <v>3143</v>
      </c>
      <c r="B54" s="404" t="s">
        <v>71</v>
      </c>
      <c r="C54" s="404"/>
      <c r="D54" s="40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254">
        <v>3150</v>
      </c>
      <c r="B55" s="404" t="s">
        <v>72</v>
      </c>
      <c r="C55" s="404"/>
      <c r="D55" s="40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254">
        <v>3160</v>
      </c>
      <c r="B56" s="404" t="s">
        <v>73</v>
      </c>
      <c r="C56" s="404"/>
      <c r="D56" s="40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253">
        <v>3200</v>
      </c>
      <c r="B57" s="405" t="s">
        <v>74</v>
      </c>
      <c r="C57" s="405"/>
      <c r="D57" s="405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254">
        <v>3210</v>
      </c>
      <c r="B58" s="404" t="s">
        <v>75</v>
      </c>
      <c r="C58" s="404"/>
      <c r="D58" s="40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254">
        <v>3220</v>
      </c>
      <c r="B59" s="404" t="s">
        <v>76</v>
      </c>
      <c r="C59" s="404"/>
      <c r="D59" s="404"/>
      <c r="E59" s="44"/>
      <c r="F59" s="44"/>
      <c r="G59" s="44"/>
      <c r="H59" s="44"/>
      <c r="I59" s="44"/>
      <c r="J59" s="44"/>
      <c r="K59" s="44"/>
      <c r="L59" s="44"/>
    </row>
    <row r="60" spans="1:12" ht="31.5" customHeight="1">
      <c r="A60" s="254">
        <v>3230</v>
      </c>
      <c r="B60" s="404" t="s">
        <v>77</v>
      </c>
      <c r="C60" s="404"/>
      <c r="D60" s="404"/>
      <c r="E60" s="44"/>
      <c r="F60" s="44"/>
      <c r="G60" s="44"/>
      <c r="H60" s="44"/>
      <c r="I60" s="44"/>
      <c r="J60" s="44"/>
      <c r="K60" s="44"/>
      <c r="L60" s="44"/>
    </row>
    <row r="61" spans="1:12" ht="12.75">
      <c r="A61" s="255">
        <v>3240</v>
      </c>
      <c r="B61" s="404" t="s">
        <v>78</v>
      </c>
      <c r="C61" s="404"/>
      <c r="D61" s="404"/>
      <c r="E61" s="44"/>
      <c r="F61" s="44"/>
      <c r="G61" s="44"/>
      <c r="H61" s="44"/>
      <c r="I61" s="44"/>
      <c r="J61" s="44"/>
      <c r="K61" s="44"/>
      <c r="L61" s="44"/>
    </row>
    <row r="62" spans="1:12" ht="12.75">
      <c r="A62" s="44"/>
      <c r="B62" s="409" t="s">
        <v>107</v>
      </c>
      <c r="C62" s="410"/>
      <c r="D62" s="411"/>
      <c r="E62" s="259">
        <f>E42+E7</f>
        <v>10703500</v>
      </c>
      <c r="F62" s="259">
        <f>F42+F7</f>
        <v>10697965</v>
      </c>
      <c r="G62" s="154"/>
      <c r="H62" s="154"/>
      <c r="I62" s="154"/>
      <c r="J62" s="154"/>
      <c r="K62" s="154"/>
      <c r="L62" s="154"/>
    </row>
    <row r="63" spans="1:10" ht="12.75">
      <c r="A63" s="46"/>
      <c r="B63" s="47"/>
      <c r="C63" s="48"/>
      <c r="D63" s="48"/>
      <c r="E63" s="48"/>
      <c r="F63" s="84"/>
      <c r="G63" s="48"/>
      <c r="H63" s="48"/>
      <c r="I63" s="48"/>
      <c r="J63" s="48"/>
    </row>
    <row r="64" spans="1:12" ht="15.75">
      <c r="A64" s="41" t="s">
        <v>264</v>
      </c>
      <c r="B64" s="40"/>
      <c r="C64" s="40"/>
      <c r="D64" s="40"/>
      <c r="E64" s="40"/>
      <c r="F64" s="3"/>
      <c r="G64" s="40"/>
      <c r="H64" s="40"/>
      <c r="I64" s="40"/>
      <c r="J64" s="40"/>
      <c r="K64" s="40"/>
      <c r="L64" s="34" t="s">
        <v>106</v>
      </c>
    </row>
    <row r="65" spans="1:12" ht="12.75">
      <c r="A65" s="401" t="s">
        <v>140</v>
      </c>
      <c r="B65" s="401" t="s">
        <v>15</v>
      </c>
      <c r="C65" s="412" t="s">
        <v>143</v>
      </c>
      <c r="D65" s="412"/>
      <c r="E65" s="412"/>
      <c r="F65" s="412"/>
      <c r="G65" s="412"/>
      <c r="H65" s="412" t="s">
        <v>265</v>
      </c>
      <c r="I65" s="412"/>
      <c r="J65" s="412"/>
      <c r="K65" s="412"/>
      <c r="L65" s="412"/>
    </row>
    <row r="66" spans="1:12" ht="12.75">
      <c r="A66" s="401"/>
      <c r="B66" s="401"/>
      <c r="C66" s="401" t="s">
        <v>141</v>
      </c>
      <c r="D66" s="401" t="s">
        <v>131</v>
      </c>
      <c r="E66" s="401" t="s">
        <v>132</v>
      </c>
      <c r="F66" s="401"/>
      <c r="G66" s="401" t="s">
        <v>133</v>
      </c>
      <c r="H66" s="401" t="s">
        <v>16</v>
      </c>
      <c r="I66" s="401" t="s">
        <v>134</v>
      </c>
      <c r="J66" s="401" t="s">
        <v>132</v>
      </c>
      <c r="K66" s="401"/>
      <c r="L66" s="401" t="s">
        <v>135</v>
      </c>
    </row>
    <row r="67" spans="1:12" ht="25.5">
      <c r="A67" s="401"/>
      <c r="B67" s="401"/>
      <c r="C67" s="401"/>
      <c r="D67" s="401"/>
      <c r="E67" s="163" t="s">
        <v>91</v>
      </c>
      <c r="F67" s="163" t="s">
        <v>92</v>
      </c>
      <c r="G67" s="401"/>
      <c r="H67" s="401"/>
      <c r="I67" s="401"/>
      <c r="J67" s="163" t="s">
        <v>91</v>
      </c>
      <c r="K67" s="163" t="s">
        <v>92</v>
      </c>
      <c r="L67" s="401"/>
    </row>
    <row r="68" spans="1:12" ht="12.75">
      <c r="A68" s="44">
        <v>1</v>
      </c>
      <c r="B68" s="44">
        <v>2</v>
      </c>
      <c r="C68" s="44">
        <v>3</v>
      </c>
      <c r="D68" s="44">
        <v>4</v>
      </c>
      <c r="E68" s="44">
        <v>5</v>
      </c>
      <c r="F68" s="44">
        <v>6</v>
      </c>
      <c r="G68" s="44">
        <v>7</v>
      </c>
      <c r="H68" s="44">
        <v>8</v>
      </c>
      <c r="I68" s="44">
        <v>9</v>
      </c>
      <c r="J68" s="44">
        <v>10</v>
      </c>
      <c r="K68" s="44">
        <v>11</v>
      </c>
      <c r="L68" s="44">
        <v>12</v>
      </c>
    </row>
    <row r="69" spans="1:12" ht="14.25">
      <c r="A69" s="115">
        <v>2000</v>
      </c>
      <c r="B69" s="106" t="s">
        <v>25</v>
      </c>
      <c r="C69" s="166">
        <f>C70+C75+C92+C95+C99+C103</f>
        <v>12426800</v>
      </c>
      <c r="D69" s="166"/>
      <c r="E69" s="44"/>
      <c r="F69" s="44"/>
      <c r="G69" s="44"/>
      <c r="H69" s="166">
        <f>H70+H75+H92+H95+H99+H103</f>
        <v>14433300</v>
      </c>
      <c r="I69" s="44"/>
      <c r="J69" s="44"/>
      <c r="K69" s="44"/>
      <c r="L69" s="44"/>
    </row>
    <row r="70" spans="1:12" ht="38.25">
      <c r="A70" s="115">
        <v>2100</v>
      </c>
      <c r="B70" s="106" t="s">
        <v>26</v>
      </c>
      <c r="C70" s="166">
        <f>C71+C74</f>
        <v>9376900</v>
      </c>
      <c r="D70" s="166"/>
      <c r="E70" s="44"/>
      <c r="F70" s="44"/>
      <c r="G70" s="44"/>
      <c r="H70" s="166">
        <f>H71+H74</f>
        <v>10966200</v>
      </c>
      <c r="I70" s="44"/>
      <c r="J70" s="44"/>
      <c r="K70" s="44"/>
      <c r="L70" s="44"/>
    </row>
    <row r="71" spans="1:12" ht="15">
      <c r="A71" s="116">
        <v>2110</v>
      </c>
      <c r="B71" s="107" t="s">
        <v>27</v>
      </c>
      <c r="C71" s="178">
        <f>SUM(C72:C73)</f>
        <v>7685900</v>
      </c>
      <c r="D71" s="178"/>
      <c r="E71" s="44"/>
      <c r="F71" s="44"/>
      <c r="G71" s="44"/>
      <c r="H71" s="178">
        <f>SUM(H72:H73)</f>
        <v>8988700</v>
      </c>
      <c r="I71" s="44"/>
      <c r="J71" s="44"/>
      <c r="K71" s="44"/>
      <c r="L71" s="44"/>
    </row>
    <row r="72" spans="1:12" ht="15">
      <c r="A72" s="116">
        <v>2111</v>
      </c>
      <c r="B72" s="107" t="s">
        <v>28</v>
      </c>
      <c r="C72" s="178">
        <v>7685900</v>
      </c>
      <c r="D72" s="178"/>
      <c r="E72" s="44"/>
      <c r="F72" s="44"/>
      <c r="G72" s="44"/>
      <c r="H72" s="239">
        <v>8988700</v>
      </c>
      <c r="I72" s="44"/>
      <c r="J72" s="44"/>
      <c r="K72" s="44"/>
      <c r="L72" s="44"/>
    </row>
    <row r="73" spans="1:12" ht="25.5">
      <c r="A73" s="116">
        <v>2112</v>
      </c>
      <c r="B73" s="107" t="s">
        <v>29</v>
      </c>
      <c r="C73" s="178"/>
      <c r="D73" s="178"/>
      <c r="E73" s="44"/>
      <c r="F73" s="44"/>
      <c r="G73" s="44"/>
      <c r="H73" s="239">
        <v>0</v>
      </c>
      <c r="I73" s="44"/>
      <c r="J73" s="44"/>
      <c r="K73" s="44"/>
      <c r="L73" s="44"/>
    </row>
    <row r="74" spans="1:12" ht="25.5">
      <c r="A74" s="116">
        <v>2120</v>
      </c>
      <c r="B74" s="107" t="s">
        <v>30</v>
      </c>
      <c r="C74" s="178">
        <v>1691000</v>
      </c>
      <c r="D74" s="178"/>
      <c r="E74" s="44"/>
      <c r="F74" s="44"/>
      <c r="G74" s="44"/>
      <c r="H74" s="239">
        <v>1977500</v>
      </c>
      <c r="I74" s="44"/>
      <c r="J74" s="44"/>
      <c r="K74" s="44"/>
      <c r="L74" s="44"/>
    </row>
    <row r="75" spans="1:12" ht="25.5">
      <c r="A75" s="115">
        <v>2200</v>
      </c>
      <c r="B75" s="106" t="s">
        <v>31</v>
      </c>
      <c r="C75" s="166">
        <f>C76+C77+C78+C79+C80+C81+C82+C89</f>
        <v>3049700</v>
      </c>
      <c r="D75" s="166"/>
      <c r="E75" s="44"/>
      <c r="F75" s="44"/>
      <c r="G75" s="44"/>
      <c r="H75" s="166">
        <f>H76+H77+H78+H79+H80+H81+H82+H89</f>
        <v>3466800</v>
      </c>
      <c r="I75" s="44"/>
      <c r="J75" s="44"/>
      <c r="K75" s="44"/>
      <c r="L75" s="44"/>
    </row>
    <row r="76" spans="1:12" ht="25.5">
      <c r="A76" s="116">
        <v>2210</v>
      </c>
      <c r="B76" s="107" t="s">
        <v>32</v>
      </c>
      <c r="C76" s="178">
        <v>501200</v>
      </c>
      <c r="D76" s="178"/>
      <c r="E76" s="44"/>
      <c r="F76" s="44"/>
      <c r="G76" s="44"/>
      <c r="H76" s="178">
        <v>531000</v>
      </c>
      <c r="I76" s="44"/>
      <c r="J76" s="44"/>
      <c r="K76" s="44"/>
      <c r="L76" s="44"/>
    </row>
    <row r="77" spans="1:12" ht="25.5">
      <c r="A77" s="116">
        <v>2220</v>
      </c>
      <c r="B77" s="107" t="s">
        <v>33</v>
      </c>
      <c r="C77" s="178">
        <v>108700</v>
      </c>
      <c r="D77" s="178"/>
      <c r="E77" s="44"/>
      <c r="F77" s="44"/>
      <c r="G77" s="44"/>
      <c r="H77" s="178">
        <v>115200</v>
      </c>
      <c r="I77" s="44"/>
      <c r="J77" s="44"/>
      <c r="K77" s="44"/>
      <c r="L77" s="44"/>
    </row>
    <row r="78" spans="1:12" ht="15">
      <c r="A78" s="116">
        <v>2230</v>
      </c>
      <c r="B78" s="107" t="s">
        <v>34</v>
      </c>
      <c r="C78" s="178">
        <v>727000</v>
      </c>
      <c r="D78" s="178"/>
      <c r="E78" s="44"/>
      <c r="F78" s="44"/>
      <c r="G78" s="44"/>
      <c r="H78" s="178">
        <v>770800</v>
      </c>
      <c r="I78" s="44"/>
      <c r="J78" s="44"/>
      <c r="K78" s="44"/>
      <c r="L78" s="44"/>
    </row>
    <row r="79" spans="1:12" ht="25.5">
      <c r="A79" s="116">
        <v>2240</v>
      </c>
      <c r="B79" s="107" t="s">
        <v>35</v>
      </c>
      <c r="C79" s="178">
        <v>423670</v>
      </c>
      <c r="D79" s="178"/>
      <c r="E79" s="44"/>
      <c r="F79" s="44"/>
      <c r="G79" s="44"/>
      <c r="H79" s="178">
        <v>650000</v>
      </c>
      <c r="I79" s="44"/>
      <c r="J79" s="44"/>
      <c r="K79" s="44"/>
      <c r="L79" s="44"/>
    </row>
    <row r="80" spans="1:12" ht="15">
      <c r="A80" s="116">
        <v>2250</v>
      </c>
      <c r="B80" s="107" t="s">
        <v>36</v>
      </c>
      <c r="C80" s="178">
        <v>12500</v>
      </c>
      <c r="D80" s="178"/>
      <c r="E80" s="44"/>
      <c r="F80" s="44"/>
      <c r="G80" s="44"/>
      <c r="H80" s="178">
        <v>14200</v>
      </c>
      <c r="I80" s="44"/>
      <c r="J80" s="44"/>
      <c r="K80" s="44"/>
      <c r="L80" s="44"/>
    </row>
    <row r="81" spans="1:12" ht="25.5">
      <c r="A81" s="116">
        <v>2260</v>
      </c>
      <c r="B81" s="107" t="s">
        <v>37</v>
      </c>
      <c r="C81" s="178"/>
      <c r="D81" s="178"/>
      <c r="E81" s="44"/>
      <c r="F81" s="44"/>
      <c r="G81" s="44"/>
      <c r="H81" s="178"/>
      <c r="I81" s="44"/>
      <c r="J81" s="44"/>
      <c r="K81" s="44"/>
      <c r="L81" s="44"/>
    </row>
    <row r="82" spans="1:12" ht="25.5">
      <c r="A82" s="116">
        <v>2270</v>
      </c>
      <c r="B82" s="107" t="s">
        <v>38</v>
      </c>
      <c r="C82" s="178">
        <f>SUM(C83:C88)</f>
        <v>1276630</v>
      </c>
      <c r="D82" s="178"/>
      <c r="E82" s="44"/>
      <c r="F82" s="44"/>
      <c r="G82" s="44"/>
      <c r="H82" s="178">
        <f>SUM(H83:H88)</f>
        <v>1385600</v>
      </c>
      <c r="I82" s="44"/>
      <c r="J82" s="44"/>
      <c r="K82" s="44"/>
      <c r="L82" s="44"/>
    </row>
    <row r="83" spans="1:12" ht="15">
      <c r="A83" s="116">
        <v>2271</v>
      </c>
      <c r="B83" s="107" t="s">
        <v>39</v>
      </c>
      <c r="C83" s="178"/>
      <c r="D83" s="178"/>
      <c r="E83" s="44"/>
      <c r="F83" s="44"/>
      <c r="G83" s="44"/>
      <c r="H83" s="178"/>
      <c r="I83" s="44"/>
      <c r="J83" s="44"/>
      <c r="K83" s="44"/>
      <c r="L83" s="44"/>
    </row>
    <row r="84" spans="1:12" ht="25.5">
      <c r="A84" s="116">
        <v>2272</v>
      </c>
      <c r="B84" s="107" t="s">
        <v>40</v>
      </c>
      <c r="C84" s="178">
        <v>9000</v>
      </c>
      <c r="D84" s="178"/>
      <c r="E84" s="44"/>
      <c r="F84" s="44"/>
      <c r="G84" s="44"/>
      <c r="H84" s="178">
        <v>9800</v>
      </c>
      <c r="I84" s="44"/>
      <c r="J84" s="44"/>
      <c r="K84" s="44"/>
      <c r="L84" s="44"/>
    </row>
    <row r="85" spans="1:12" ht="15">
      <c r="A85" s="116">
        <v>2273</v>
      </c>
      <c r="B85" s="107" t="s">
        <v>41</v>
      </c>
      <c r="C85" s="178">
        <v>667300</v>
      </c>
      <c r="D85" s="178"/>
      <c r="E85" s="44"/>
      <c r="F85" s="44"/>
      <c r="G85" s="44"/>
      <c r="H85" s="178">
        <v>723400</v>
      </c>
      <c r="I85" s="44"/>
      <c r="J85" s="44"/>
      <c r="K85" s="44"/>
      <c r="L85" s="44"/>
    </row>
    <row r="86" spans="1:12" ht="15">
      <c r="A86" s="116">
        <v>2274</v>
      </c>
      <c r="B86" s="107" t="s">
        <v>42</v>
      </c>
      <c r="C86" s="178">
        <v>298000</v>
      </c>
      <c r="D86" s="178"/>
      <c r="E86" s="44"/>
      <c r="F86" s="44"/>
      <c r="G86" s="44"/>
      <c r="H86" s="178">
        <v>321000</v>
      </c>
      <c r="I86" s="44"/>
      <c r="J86" s="44"/>
      <c r="K86" s="44"/>
      <c r="L86" s="44"/>
    </row>
    <row r="87" spans="1:12" ht="38.25">
      <c r="A87" s="116">
        <v>2275</v>
      </c>
      <c r="B87" s="107" t="s">
        <v>268</v>
      </c>
      <c r="C87" s="178">
        <v>302330</v>
      </c>
      <c r="D87" s="178"/>
      <c r="E87" s="44"/>
      <c r="F87" s="44"/>
      <c r="G87" s="44"/>
      <c r="H87" s="178">
        <v>331400</v>
      </c>
      <c r="I87" s="44"/>
      <c r="J87" s="44"/>
      <c r="K87" s="44"/>
      <c r="L87" s="44"/>
    </row>
    <row r="88" spans="1:12" ht="15">
      <c r="A88" s="116">
        <v>2276</v>
      </c>
      <c r="B88" s="107" t="s">
        <v>102</v>
      </c>
      <c r="C88" s="178"/>
      <c r="D88" s="178"/>
      <c r="E88" s="44"/>
      <c r="F88" s="44"/>
      <c r="G88" s="44"/>
      <c r="H88" s="178"/>
      <c r="I88" s="44"/>
      <c r="J88" s="44"/>
      <c r="K88" s="44"/>
      <c r="L88" s="44"/>
    </row>
    <row r="89" spans="1:12" ht="51">
      <c r="A89" s="116">
        <v>2280</v>
      </c>
      <c r="B89" s="107" t="s">
        <v>44</v>
      </c>
      <c r="C89" s="178">
        <f>SUM(C90:C91)</f>
        <v>0</v>
      </c>
      <c r="D89" s="178"/>
      <c r="E89" s="44"/>
      <c r="F89" s="44"/>
      <c r="G89" s="44"/>
      <c r="H89" s="178">
        <f>SUM(H90:H91)</f>
        <v>0</v>
      </c>
      <c r="I89" s="44"/>
      <c r="J89" s="44"/>
      <c r="K89" s="44"/>
      <c r="L89" s="44"/>
    </row>
    <row r="90" spans="1:12" ht="51">
      <c r="A90" s="116">
        <v>2281</v>
      </c>
      <c r="B90" s="107" t="s">
        <v>45</v>
      </c>
      <c r="C90" s="178"/>
      <c r="D90" s="178"/>
      <c r="E90" s="44"/>
      <c r="F90" s="44"/>
      <c r="G90" s="44"/>
      <c r="H90" s="178"/>
      <c r="I90" s="44"/>
      <c r="J90" s="44"/>
      <c r="K90" s="44"/>
      <c r="L90" s="44"/>
    </row>
    <row r="91" spans="1:12" ht="51">
      <c r="A91" s="116">
        <v>2282</v>
      </c>
      <c r="B91" s="107" t="s">
        <v>46</v>
      </c>
      <c r="C91" s="178"/>
      <c r="D91" s="178"/>
      <c r="E91" s="44"/>
      <c r="F91" s="44"/>
      <c r="G91" s="44"/>
      <c r="H91" s="178"/>
      <c r="I91" s="44"/>
      <c r="J91" s="44"/>
      <c r="K91" s="44"/>
      <c r="L91" s="44"/>
    </row>
    <row r="92" spans="1:12" ht="25.5">
      <c r="A92" s="115">
        <v>2400</v>
      </c>
      <c r="B92" s="106" t="s">
        <v>47</v>
      </c>
      <c r="C92" s="166">
        <f>SUM(C93:C94)</f>
        <v>0</v>
      </c>
      <c r="D92" s="166"/>
      <c r="E92" s="44"/>
      <c r="F92" s="44"/>
      <c r="G92" s="44"/>
      <c r="H92" s="166">
        <f>SUM(H93:H94)</f>
        <v>0</v>
      </c>
      <c r="I92" s="44"/>
      <c r="J92" s="44"/>
      <c r="K92" s="44"/>
      <c r="L92" s="44"/>
    </row>
    <row r="93" spans="1:12" ht="25.5">
      <c r="A93" s="116">
        <v>2410</v>
      </c>
      <c r="B93" s="107" t="s">
        <v>48</v>
      </c>
      <c r="C93" s="178"/>
      <c r="D93" s="178"/>
      <c r="E93" s="44"/>
      <c r="F93" s="44"/>
      <c r="G93" s="44"/>
      <c r="H93" s="178"/>
      <c r="I93" s="44"/>
      <c r="J93" s="44"/>
      <c r="K93" s="44"/>
      <c r="L93" s="44"/>
    </row>
    <row r="94" spans="1:12" ht="25.5">
      <c r="A94" s="116">
        <v>2420</v>
      </c>
      <c r="B94" s="107" t="s">
        <v>49</v>
      </c>
      <c r="C94" s="178"/>
      <c r="D94" s="178"/>
      <c r="E94" s="44"/>
      <c r="F94" s="44"/>
      <c r="G94" s="44"/>
      <c r="H94" s="178"/>
      <c r="I94" s="44"/>
      <c r="J94" s="44"/>
      <c r="K94" s="44"/>
      <c r="L94" s="44"/>
    </row>
    <row r="95" spans="1:12" ht="14.25">
      <c r="A95" s="115">
        <v>2600</v>
      </c>
      <c r="B95" s="106" t="s">
        <v>50</v>
      </c>
      <c r="C95" s="166">
        <f>SUM(C96:C98)</f>
        <v>0</v>
      </c>
      <c r="D95" s="166"/>
      <c r="E95" s="44"/>
      <c r="F95" s="44"/>
      <c r="G95" s="44"/>
      <c r="H95" s="166">
        <f>SUM(H96:H98)</f>
        <v>0</v>
      </c>
      <c r="I95" s="44"/>
      <c r="J95" s="44"/>
      <c r="K95" s="44"/>
      <c r="L95" s="44"/>
    </row>
    <row r="96" spans="1:12" ht="38.25">
      <c r="A96" s="116">
        <v>2610</v>
      </c>
      <c r="B96" s="107" t="s">
        <v>51</v>
      </c>
      <c r="C96" s="178"/>
      <c r="D96" s="178"/>
      <c r="E96" s="44"/>
      <c r="F96" s="44"/>
      <c r="G96" s="44"/>
      <c r="H96" s="178"/>
      <c r="I96" s="44"/>
      <c r="J96" s="44"/>
      <c r="K96" s="44"/>
      <c r="L96" s="44"/>
    </row>
    <row r="97" spans="1:12" ht="38.25">
      <c r="A97" s="117">
        <v>2620</v>
      </c>
      <c r="B97" s="108" t="s">
        <v>52</v>
      </c>
      <c r="C97" s="204"/>
      <c r="D97" s="204"/>
      <c r="E97" s="44"/>
      <c r="F97" s="44"/>
      <c r="G97" s="44"/>
      <c r="H97" s="204"/>
      <c r="I97" s="44"/>
      <c r="J97" s="44"/>
      <c r="K97" s="44"/>
      <c r="L97" s="44"/>
    </row>
    <row r="98" spans="1:12" ht="51">
      <c r="A98" s="118">
        <v>2630</v>
      </c>
      <c r="B98" s="109" t="s">
        <v>53</v>
      </c>
      <c r="C98" s="178"/>
      <c r="D98" s="178"/>
      <c r="E98" s="44"/>
      <c r="F98" s="44"/>
      <c r="G98" s="44"/>
      <c r="H98" s="178"/>
      <c r="I98" s="44"/>
      <c r="J98" s="44"/>
      <c r="K98" s="44"/>
      <c r="L98" s="44"/>
    </row>
    <row r="99" spans="1:12" ht="14.25">
      <c r="A99" s="119">
        <v>2700</v>
      </c>
      <c r="B99" s="110" t="s">
        <v>54</v>
      </c>
      <c r="C99" s="166">
        <f>SUM(C100:C102)</f>
        <v>0</v>
      </c>
      <c r="D99" s="166"/>
      <c r="E99" s="44"/>
      <c r="F99" s="44"/>
      <c r="G99" s="44"/>
      <c r="H99" s="166">
        <f>SUM(H100:H102)</f>
        <v>0</v>
      </c>
      <c r="I99" s="44"/>
      <c r="J99" s="44"/>
      <c r="K99" s="44"/>
      <c r="L99" s="44"/>
    </row>
    <row r="100" spans="1:12" ht="15">
      <c r="A100" s="118">
        <v>2710</v>
      </c>
      <c r="B100" s="109" t="s">
        <v>55</v>
      </c>
      <c r="C100" s="178"/>
      <c r="D100" s="178"/>
      <c r="E100" s="44"/>
      <c r="F100" s="44"/>
      <c r="G100" s="44"/>
      <c r="H100" s="178"/>
      <c r="I100" s="44"/>
      <c r="J100" s="44"/>
      <c r="K100" s="44"/>
      <c r="L100" s="44"/>
    </row>
    <row r="101" spans="1:12" ht="15">
      <c r="A101" s="120">
        <v>2720</v>
      </c>
      <c r="B101" s="111" t="s">
        <v>56</v>
      </c>
      <c r="C101" s="205"/>
      <c r="D101" s="205"/>
      <c r="E101" s="44"/>
      <c r="F101" s="44"/>
      <c r="G101" s="44"/>
      <c r="H101" s="205"/>
      <c r="I101" s="44"/>
      <c r="J101" s="44"/>
      <c r="K101" s="44"/>
      <c r="L101" s="44"/>
    </row>
    <row r="102" spans="1:12" ht="15">
      <c r="A102" s="117">
        <v>2730</v>
      </c>
      <c r="B102" s="108" t="s">
        <v>57</v>
      </c>
      <c r="C102" s="178"/>
      <c r="D102" s="178"/>
      <c r="E102" s="44"/>
      <c r="F102" s="44"/>
      <c r="G102" s="44"/>
      <c r="H102" s="178"/>
      <c r="I102" s="44"/>
      <c r="J102" s="44"/>
      <c r="K102" s="44"/>
      <c r="L102" s="44"/>
    </row>
    <row r="103" spans="1:12" ht="14.25">
      <c r="A103" s="119">
        <v>2800</v>
      </c>
      <c r="B103" s="110" t="s">
        <v>58</v>
      </c>
      <c r="C103" s="166">
        <v>200</v>
      </c>
      <c r="D103" s="44"/>
      <c r="E103" s="44"/>
      <c r="F103" s="44"/>
      <c r="G103" s="44"/>
      <c r="H103" s="260">
        <v>300</v>
      </c>
      <c r="I103" s="44"/>
      <c r="J103" s="44"/>
      <c r="K103" s="44"/>
      <c r="L103" s="44"/>
    </row>
    <row r="104" spans="1:12" ht="15">
      <c r="A104" s="115">
        <v>3000</v>
      </c>
      <c r="B104" s="106" t="s">
        <v>59</v>
      </c>
      <c r="C104" s="166">
        <f>C105+C119</f>
        <v>220000</v>
      </c>
      <c r="D104" s="178"/>
      <c r="E104" s="44"/>
      <c r="F104" s="44"/>
      <c r="G104" s="44"/>
      <c r="H104" s="166">
        <f>H105+H119</f>
        <v>560000</v>
      </c>
      <c r="I104" s="44"/>
      <c r="J104" s="44"/>
      <c r="K104" s="44"/>
      <c r="L104" s="44"/>
    </row>
    <row r="105" spans="1:12" ht="25.5">
      <c r="A105" s="115">
        <v>3100</v>
      </c>
      <c r="B105" s="106" t="s">
        <v>60</v>
      </c>
      <c r="C105" s="166">
        <f>C106+C107+C110+C113+C117+C118</f>
        <v>220000</v>
      </c>
      <c r="D105" s="178"/>
      <c r="E105" s="44"/>
      <c r="F105" s="44"/>
      <c r="G105" s="44"/>
      <c r="H105" s="166">
        <f>H106+H107+H110+H113+H117+H118</f>
        <v>560000</v>
      </c>
      <c r="I105" s="44"/>
      <c r="J105" s="44"/>
      <c r="K105" s="44"/>
      <c r="L105" s="44"/>
    </row>
    <row r="106" spans="1:12" ht="38.25">
      <c r="A106" s="116">
        <v>3110</v>
      </c>
      <c r="B106" s="107" t="s">
        <v>61</v>
      </c>
      <c r="C106" s="178">
        <v>220000</v>
      </c>
      <c r="D106" s="178"/>
      <c r="E106" s="44"/>
      <c r="F106" s="44"/>
      <c r="G106" s="44"/>
      <c r="H106" s="178">
        <v>130000</v>
      </c>
      <c r="I106" s="44"/>
      <c r="J106" s="44"/>
      <c r="K106" s="44"/>
      <c r="L106" s="44"/>
    </row>
    <row r="107" spans="1:12" ht="25.5">
      <c r="A107" s="116">
        <v>3120</v>
      </c>
      <c r="B107" s="107" t="s">
        <v>62</v>
      </c>
      <c r="C107" s="44"/>
      <c r="D107" s="44"/>
      <c r="E107" s="44"/>
      <c r="F107" s="44"/>
      <c r="G107" s="44"/>
      <c r="H107" s="113">
        <f>SUM(H108:H109)</f>
        <v>0</v>
      </c>
      <c r="I107" s="44"/>
      <c r="J107" s="44"/>
      <c r="K107" s="44"/>
      <c r="L107" s="44"/>
    </row>
    <row r="108" spans="1:12" ht="25.5">
      <c r="A108" s="116">
        <v>3121</v>
      </c>
      <c r="B108" s="107" t="s">
        <v>63</v>
      </c>
      <c r="C108" s="44"/>
      <c r="D108" s="44"/>
      <c r="E108" s="44"/>
      <c r="F108" s="44"/>
      <c r="G108" s="44"/>
      <c r="H108" s="113"/>
      <c r="I108" s="44"/>
      <c r="J108" s="44"/>
      <c r="K108" s="44"/>
      <c r="L108" s="44"/>
    </row>
    <row r="109" spans="1:12" ht="25.5">
      <c r="A109" s="116">
        <v>3122</v>
      </c>
      <c r="B109" s="107" t="s">
        <v>64</v>
      </c>
      <c r="C109" s="44"/>
      <c r="D109" s="44"/>
      <c r="E109" s="44"/>
      <c r="F109" s="44"/>
      <c r="G109" s="44"/>
      <c r="H109" s="113"/>
      <c r="I109" s="44"/>
      <c r="J109" s="44"/>
      <c r="K109" s="44"/>
      <c r="L109" s="44"/>
    </row>
    <row r="110" spans="1:12" ht="15">
      <c r="A110" s="116">
        <v>3130</v>
      </c>
      <c r="B110" s="107" t="s">
        <v>65</v>
      </c>
      <c r="C110" s="44"/>
      <c r="D110" s="44"/>
      <c r="E110" s="44"/>
      <c r="F110" s="44"/>
      <c r="G110" s="44"/>
      <c r="H110" s="178">
        <f>SUM(H111:H112)</f>
        <v>0</v>
      </c>
      <c r="I110" s="44"/>
      <c r="J110" s="44"/>
      <c r="K110" s="44"/>
      <c r="L110" s="44"/>
    </row>
    <row r="111" spans="1:12" ht="38.25">
      <c r="A111" s="116">
        <v>3131</v>
      </c>
      <c r="B111" s="107" t="s">
        <v>66</v>
      </c>
      <c r="C111" s="44"/>
      <c r="D111" s="44"/>
      <c r="E111" s="44"/>
      <c r="F111" s="44"/>
      <c r="G111" s="44"/>
      <c r="H111" s="178"/>
      <c r="I111" s="44"/>
      <c r="J111" s="44"/>
      <c r="K111" s="44"/>
      <c r="L111" s="44"/>
    </row>
    <row r="112" spans="1:12" ht="25.5">
      <c r="A112" s="116">
        <v>3132</v>
      </c>
      <c r="B112" s="107" t="s">
        <v>67</v>
      </c>
      <c r="C112" s="44"/>
      <c r="D112" s="44"/>
      <c r="E112" s="44"/>
      <c r="F112" s="44"/>
      <c r="G112" s="44"/>
      <c r="H112" s="178"/>
      <c r="I112" s="44"/>
      <c r="J112" s="44"/>
      <c r="K112" s="44"/>
      <c r="L112" s="44"/>
    </row>
    <row r="113" spans="1:12" ht="25.5">
      <c r="A113" s="116">
        <v>3140</v>
      </c>
      <c r="B113" s="107" t="s">
        <v>68</v>
      </c>
      <c r="C113" s="44"/>
      <c r="D113" s="44"/>
      <c r="E113" s="44"/>
      <c r="F113" s="44"/>
      <c r="G113" s="44"/>
      <c r="H113" s="178">
        <f>SUM(H114:H116)</f>
        <v>430000</v>
      </c>
      <c r="I113" s="44"/>
      <c r="J113" s="44"/>
      <c r="K113" s="44"/>
      <c r="L113" s="44"/>
    </row>
    <row r="114" spans="1:12" ht="25.5">
      <c r="A114" s="116">
        <v>3141</v>
      </c>
      <c r="B114" s="107" t="s">
        <v>69</v>
      </c>
      <c r="C114" s="44"/>
      <c r="D114" s="44"/>
      <c r="E114" s="44"/>
      <c r="F114" s="44"/>
      <c r="G114" s="44"/>
      <c r="H114" s="178"/>
      <c r="I114" s="44"/>
      <c r="J114" s="44"/>
      <c r="K114" s="44"/>
      <c r="L114" s="44"/>
    </row>
    <row r="115" spans="1:12" ht="25.5">
      <c r="A115" s="116">
        <v>3142</v>
      </c>
      <c r="B115" s="107" t="s">
        <v>70</v>
      </c>
      <c r="C115" s="44"/>
      <c r="D115" s="44"/>
      <c r="E115" s="44"/>
      <c r="F115" s="44"/>
      <c r="G115" s="44"/>
      <c r="H115" s="178">
        <v>430000</v>
      </c>
      <c r="I115" s="44"/>
      <c r="J115" s="44"/>
      <c r="K115" s="44"/>
      <c r="L115" s="44"/>
    </row>
    <row r="116" spans="1:12" ht="38.25">
      <c r="A116" s="116">
        <v>3143</v>
      </c>
      <c r="B116" s="107" t="s">
        <v>71</v>
      </c>
      <c r="C116" s="44"/>
      <c r="D116" s="44"/>
      <c r="E116" s="44"/>
      <c r="F116" s="44"/>
      <c r="G116" s="44"/>
      <c r="H116" s="113"/>
      <c r="I116" s="44"/>
      <c r="J116" s="44"/>
      <c r="K116" s="44"/>
      <c r="L116" s="44"/>
    </row>
    <row r="117" spans="1:12" ht="25.5">
      <c r="A117" s="116">
        <v>3150</v>
      </c>
      <c r="B117" s="107" t="s">
        <v>72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ht="25.5">
      <c r="A118" s="116">
        <v>3160</v>
      </c>
      <c r="B118" s="107" t="s">
        <v>73</v>
      </c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ht="12.75">
      <c r="A119" s="115">
        <v>3200</v>
      </c>
      <c r="B119" s="106" t="s">
        <v>74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ht="38.25">
      <c r="A120" s="116">
        <v>3210</v>
      </c>
      <c r="B120" s="107" t="s">
        <v>75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ht="38.25">
      <c r="A121" s="116">
        <v>3220</v>
      </c>
      <c r="B121" s="107" t="s">
        <v>76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ht="51">
      <c r="A122" s="116">
        <v>3230</v>
      </c>
      <c r="B122" s="107" t="s">
        <v>77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ht="25.5">
      <c r="A123" s="117">
        <v>3240</v>
      </c>
      <c r="B123" s="107" t="s">
        <v>78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ht="12.75">
      <c r="A124" s="44"/>
      <c r="B124" s="103" t="s">
        <v>107</v>
      </c>
      <c r="C124" s="259">
        <f aca="true" t="shared" si="0" ref="C124:H124">C104+C69</f>
        <v>12646800</v>
      </c>
      <c r="D124" s="259">
        <f t="shared" si="0"/>
        <v>0</v>
      </c>
      <c r="E124" s="259">
        <f t="shared" si="0"/>
        <v>0</v>
      </c>
      <c r="F124" s="259">
        <f t="shared" si="0"/>
        <v>0</v>
      </c>
      <c r="G124" s="259">
        <f t="shared" si="0"/>
        <v>0</v>
      </c>
      <c r="H124" s="259">
        <f t="shared" si="0"/>
        <v>14993300</v>
      </c>
      <c r="I124" s="154"/>
      <c r="J124" s="154"/>
      <c r="K124" s="154"/>
      <c r="L124" s="154"/>
    </row>
    <row r="125" spans="1:12" ht="47.25" customHeight="1">
      <c r="A125" s="46"/>
      <c r="B125" s="143"/>
      <c r="C125" s="263"/>
      <c r="D125" s="263"/>
      <c r="E125" s="263"/>
      <c r="F125" s="263"/>
      <c r="G125" s="263"/>
      <c r="H125" s="263"/>
      <c r="I125" s="264"/>
      <c r="J125" s="264"/>
      <c r="K125" s="264"/>
      <c r="L125" s="264"/>
    </row>
    <row r="126" spans="1:12" ht="12.75">
      <c r="A126" s="46"/>
      <c r="B126" s="83"/>
      <c r="C126" s="84"/>
      <c r="D126" s="84"/>
      <c r="E126" s="84"/>
      <c r="F126" s="84"/>
      <c r="G126" s="84"/>
      <c r="H126" s="84"/>
      <c r="I126" s="84"/>
      <c r="J126" s="84"/>
      <c r="K126" s="84"/>
      <c r="L126" s="84"/>
    </row>
    <row r="127" spans="1:12" ht="15.75">
      <c r="A127" s="49" t="s">
        <v>269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4" t="s">
        <v>106</v>
      </c>
    </row>
    <row r="128" spans="1:12" ht="76.5">
      <c r="A128" s="164" t="s">
        <v>140</v>
      </c>
      <c r="B128" s="163" t="s">
        <v>15</v>
      </c>
      <c r="C128" s="163" t="s">
        <v>90</v>
      </c>
      <c r="D128" s="163" t="s">
        <v>94</v>
      </c>
      <c r="E128" s="163" t="s">
        <v>270</v>
      </c>
      <c r="F128" s="163" t="s">
        <v>262</v>
      </c>
      <c r="G128" s="163" t="s">
        <v>271</v>
      </c>
      <c r="H128" s="401" t="s">
        <v>93</v>
      </c>
      <c r="I128" s="401"/>
      <c r="J128" s="401" t="s">
        <v>101</v>
      </c>
      <c r="K128" s="401"/>
      <c r="L128" s="401"/>
    </row>
    <row r="129" spans="1:12" ht="12.75">
      <c r="A129" s="42">
        <v>1</v>
      </c>
      <c r="B129" s="44">
        <v>2</v>
      </c>
      <c r="C129" s="44">
        <v>3</v>
      </c>
      <c r="D129" s="42">
        <v>4</v>
      </c>
      <c r="E129" s="44">
        <v>5</v>
      </c>
      <c r="F129" s="44">
        <v>6</v>
      </c>
      <c r="G129" s="42">
        <v>7</v>
      </c>
      <c r="H129" s="413">
        <v>8</v>
      </c>
      <c r="I129" s="413"/>
      <c r="J129" s="413">
        <v>9</v>
      </c>
      <c r="K129" s="413"/>
      <c r="L129" s="413"/>
    </row>
    <row r="130" spans="1:12" ht="12.75">
      <c r="A130" s="42"/>
      <c r="B130" s="45"/>
      <c r="C130" s="153"/>
      <c r="D130" s="153"/>
      <c r="E130" s="153"/>
      <c r="F130" s="153"/>
      <c r="G130" s="153"/>
      <c r="H130" s="414"/>
      <c r="I130" s="414"/>
      <c r="J130" s="414"/>
      <c r="K130" s="414"/>
      <c r="L130" s="414"/>
    </row>
    <row r="131" spans="1:12" ht="12.75">
      <c r="A131" s="44"/>
      <c r="B131" s="45"/>
      <c r="C131" s="153"/>
      <c r="D131" s="153"/>
      <c r="E131" s="153"/>
      <c r="F131" s="153"/>
      <c r="G131" s="153"/>
      <c r="H131" s="414"/>
      <c r="I131" s="414"/>
      <c r="J131" s="414"/>
      <c r="K131" s="414"/>
      <c r="L131" s="414"/>
    </row>
    <row r="132" spans="1:12" ht="12.75">
      <c r="A132" s="44"/>
      <c r="B132" s="103" t="s">
        <v>107</v>
      </c>
      <c r="C132" s="154"/>
      <c r="D132" s="154"/>
      <c r="E132" s="154"/>
      <c r="F132" s="154"/>
      <c r="G132" s="154"/>
      <c r="H132" s="416"/>
      <c r="I132" s="416"/>
      <c r="J132" s="416"/>
      <c r="K132" s="416"/>
      <c r="L132" s="416"/>
    </row>
    <row r="133" spans="1:12" ht="12.75">
      <c r="A133" s="46"/>
      <c r="B133" s="143"/>
      <c r="C133" s="144"/>
      <c r="D133" s="144"/>
      <c r="E133" s="144"/>
      <c r="F133" s="144"/>
      <c r="G133" s="144"/>
      <c r="H133" s="46"/>
      <c r="I133" s="46"/>
      <c r="J133" s="46"/>
      <c r="K133" s="46"/>
      <c r="L133" s="46"/>
    </row>
    <row r="134" spans="1:12" ht="15.75">
      <c r="A134" s="87" t="s">
        <v>266</v>
      </c>
      <c r="B134" s="143"/>
      <c r="C134" s="144"/>
      <c r="D134" s="144"/>
      <c r="E134" s="144"/>
      <c r="F134" s="144"/>
      <c r="G134" s="144"/>
      <c r="H134" s="46"/>
      <c r="I134" s="46"/>
      <c r="J134" s="46"/>
      <c r="K134" s="46"/>
      <c r="L134" s="46"/>
    </row>
    <row r="135" spans="1:12" ht="15.75">
      <c r="A135" s="417"/>
      <c r="B135" s="417"/>
      <c r="C135" s="417"/>
      <c r="D135" s="417"/>
      <c r="E135" s="417"/>
      <c r="F135" s="417"/>
      <c r="G135" s="417"/>
      <c r="H135" s="417"/>
      <c r="I135" s="417"/>
      <c r="J135" s="417"/>
      <c r="K135" s="417"/>
      <c r="L135" s="417"/>
    </row>
    <row r="136" spans="1:12" ht="15.75">
      <c r="A136" s="49"/>
      <c r="B136" s="143"/>
      <c r="C136" s="144"/>
      <c r="D136" s="144"/>
      <c r="E136" s="144"/>
      <c r="F136" s="144"/>
      <c r="G136" s="144"/>
      <c r="H136" s="46"/>
      <c r="I136" s="46"/>
      <c r="J136" s="46"/>
      <c r="K136" s="46"/>
      <c r="L136" s="46"/>
    </row>
    <row r="137" spans="2:11" ht="15.75">
      <c r="B137" s="87"/>
      <c r="C137" s="87"/>
      <c r="D137" s="87"/>
      <c r="E137" s="87"/>
      <c r="F137" s="87"/>
      <c r="G137" s="87"/>
      <c r="H137" s="87"/>
      <c r="I137" s="87"/>
      <c r="J137" s="87"/>
      <c r="K137" s="87"/>
    </row>
    <row r="138" spans="1:12" ht="28.5" customHeight="1">
      <c r="A138" s="418" t="s">
        <v>272</v>
      </c>
      <c r="B138" s="418"/>
      <c r="C138" s="418"/>
      <c r="D138" s="418"/>
      <c r="E138" s="418"/>
      <c r="F138" s="418"/>
      <c r="G138" s="418"/>
      <c r="H138" s="418"/>
      <c r="I138" s="418"/>
      <c r="J138" s="418"/>
      <c r="K138" s="418"/>
      <c r="L138" s="418"/>
    </row>
    <row r="139" spans="1:12" ht="32.25" customHeight="1">
      <c r="A139" s="415" t="s">
        <v>287</v>
      </c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</row>
    <row r="140" spans="1:12" ht="15.75">
      <c r="A140" s="61"/>
      <c r="B140" s="61"/>
      <c r="C140" s="61"/>
      <c r="D140" s="61"/>
      <c r="E140" s="61"/>
      <c r="F140" s="61"/>
      <c r="G140" s="61"/>
      <c r="H140" s="61"/>
      <c r="I140" s="61"/>
      <c r="J140" s="61"/>
      <c r="K140" s="61"/>
      <c r="L140" s="61"/>
    </row>
    <row r="141" spans="1:12" ht="15.75">
      <c r="A141" s="61"/>
      <c r="B141" s="61"/>
      <c r="C141" s="61"/>
      <c r="D141" s="61"/>
      <c r="E141" s="61"/>
      <c r="F141" s="61"/>
      <c r="G141" s="61"/>
      <c r="H141" s="61"/>
      <c r="I141" s="61"/>
      <c r="J141" s="61"/>
      <c r="K141" s="61"/>
      <c r="L141" s="61"/>
    </row>
    <row r="142" spans="1:12" ht="15.75">
      <c r="A142" s="17" t="s">
        <v>5</v>
      </c>
      <c r="B142" s="14"/>
      <c r="C142" s="14"/>
      <c r="D142" s="14"/>
      <c r="E142" s="14"/>
      <c r="F142" s="14"/>
      <c r="G142" s="14"/>
      <c r="H142" s="15"/>
      <c r="I142" s="14"/>
      <c r="J142" s="316" t="s">
        <v>235</v>
      </c>
      <c r="K142" s="316"/>
      <c r="L142" s="14"/>
    </row>
    <row r="143" spans="1:12" ht="12.75">
      <c r="A143" s="22"/>
      <c r="B143" s="7"/>
      <c r="C143" s="7"/>
      <c r="D143" s="7"/>
      <c r="E143" s="7"/>
      <c r="F143" s="7"/>
      <c r="G143" s="7"/>
      <c r="H143" s="5" t="s">
        <v>0</v>
      </c>
      <c r="I143" s="7"/>
      <c r="J143" s="13" t="s">
        <v>1</v>
      </c>
      <c r="K143" s="50"/>
      <c r="L143" s="7"/>
    </row>
    <row r="144" spans="1:12" ht="12.75">
      <c r="A144" s="22"/>
      <c r="B144" s="7"/>
      <c r="C144" s="7"/>
      <c r="D144" s="7"/>
      <c r="E144" s="7"/>
      <c r="F144" s="7"/>
      <c r="G144" s="7"/>
      <c r="H144" s="5"/>
      <c r="I144" s="7"/>
      <c r="J144" s="13"/>
      <c r="K144" s="50"/>
      <c r="L144" s="7"/>
    </row>
    <row r="145" spans="1:12" ht="15.75">
      <c r="A145" s="9" t="s">
        <v>6</v>
      </c>
      <c r="B145" s="14"/>
      <c r="C145" s="14"/>
      <c r="D145" s="14"/>
      <c r="E145" s="14"/>
      <c r="F145" s="14"/>
      <c r="G145" s="14"/>
      <c r="H145" s="19"/>
      <c r="I145" s="14"/>
      <c r="J145" s="316" t="s">
        <v>236</v>
      </c>
      <c r="K145" s="316"/>
      <c r="L145" s="14"/>
    </row>
    <row r="146" spans="1:12" ht="12.75">
      <c r="A146" s="3"/>
      <c r="B146" s="3"/>
      <c r="C146" s="3"/>
      <c r="D146" s="3"/>
      <c r="E146" s="3"/>
      <c r="F146" s="3"/>
      <c r="G146" s="3"/>
      <c r="H146" s="5" t="s">
        <v>0</v>
      </c>
      <c r="I146" s="3"/>
      <c r="J146" s="13" t="s">
        <v>1</v>
      </c>
      <c r="K146" s="50"/>
      <c r="L146" s="3"/>
    </row>
  </sheetData>
  <sheetProtection/>
  <mergeCells count="93">
    <mergeCell ref="A138:L138"/>
    <mergeCell ref="H130:I130"/>
    <mergeCell ref="J130:L130"/>
    <mergeCell ref="H131:I131"/>
    <mergeCell ref="J131:L131"/>
    <mergeCell ref="J142:K142"/>
    <mergeCell ref="J145:K145"/>
    <mergeCell ref="A139:L139"/>
    <mergeCell ref="H132:I132"/>
    <mergeCell ref="J132:L132"/>
    <mergeCell ref="A135:L135"/>
    <mergeCell ref="I66:I67"/>
    <mergeCell ref="J66:K66"/>
    <mergeCell ref="L66:L67"/>
    <mergeCell ref="H128:I128"/>
    <mergeCell ref="J128:L128"/>
    <mergeCell ref="H129:I129"/>
    <mergeCell ref="J129:L129"/>
    <mergeCell ref="B62:D62"/>
    <mergeCell ref="A65:A67"/>
    <mergeCell ref="B65:B67"/>
    <mergeCell ref="C65:G65"/>
    <mergeCell ref="H65:L65"/>
    <mergeCell ref="C66:C67"/>
    <mergeCell ref="D66:D67"/>
    <mergeCell ref="E66:F66"/>
    <mergeCell ref="G66:G67"/>
    <mergeCell ref="H66:H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11:D11"/>
    <mergeCell ref="B12:D12"/>
    <mergeCell ref="B13:D13"/>
    <mergeCell ref="A4:A5"/>
    <mergeCell ref="B9:D9"/>
    <mergeCell ref="B10:D10"/>
    <mergeCell ref="B6:D6"/>
    <mergeCell ref="B7:D7"/>
    <mergeCell ref="B8:D8"/>
    <mergeCell ref="J4:K4"/>
    <mergeCell ref="L4:L5"/>
    <mergeCell ref="B4:D5"/>
    <mergeCell ref="I4:I5"/>
    <mergeCell ref="H4:H5"/>
    <mergeCell ref="E4:E5"/>
    <mergeCell ref="F4:F5"/>
    <mergeCell ref="G4:G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59"/>
  <sheetViews>
    <sheetView showZeros="0" zoomScalePageLayoutView="0" workbookViewId="0" topLeftCell="A10">
      <selection activeCell="L8" sqref="L8"/>
    </sheetView>
  </sheetViews>
  <sheetFormatPr defaultColWidth="9.00390625" defaultRowHeight="12.75"/>
  <cols>
    <col min="1" max="1" width="3.75390625" style="12" customWidth="1"/>
    <col min="2" max="2" width="12.25390625" style="12" customWidth="1"/>
    <col min="3" max="3" width="24.625" style="12" customWidth="1"/>
    <col min="4" max="4" width="12.25390625" style="12" customWidth="1"/>
    <col min="5" max="9" width="17.75390625" style="12" customWidth="1"/>
    <col min="10" max="10" width="13.25390625" style="12" customWidth="1"/>
    <col min="11" max="16384" width="9.125" style="12" customWidth="1"/>
  </cols>
  <sheetData>
    <row r="1" spans="1:10" ht="18.75">
      <c r="A1" s="76" t="s">
        <v>211</v>
      </c>
      <c r="B1" s="76"/>
      <c r="C1" s="76"/>
      <c r="D1" s="76"/>
      <c r="E1" s="223"/>
      <c r="F1" s="223"/>
      <c r="G1" s="223"/>
      <c r="H1" s="223"/>
      <c r="I1" s="223"/>
      <c r="J1" s="223"/>
    </row>
    <row r="2" spans="1:10" ht="15.75">
      <c r="A2" s="92" t="s">
        <v>20</v>
      </c>
      <c r="B2" s="92" t="s">
        <v>144</v>
      </c>
      <c r="C2" s="92"/>
      <c r="D2" s="92"/>
      <c r="E2" s="92"/>
      <c r="F2" s="224"/>
      <c r="H2" s="445" t="s">
        <v>189</v>
      </c>
      <c r="I2" s="445"/>
      <c r="J2" s="214" t="s">
        <v>190</v>
      </c>
    </row>
    <row r="3" spans="1:10" ht="25.5">
      <c r="A3" s="90" t="s">
        <v>105</v>
      </c>
      <c r="B3" s="90"/>
      <c r="C3" s="91"/>
      <c r="D3" s="91"/>
      <c r="E3" s="91"/>
      <c r="F3" s="91"/>
      <c r="G3" s="3"/>
      <c r="H3" s="312" t="s">
        <v>191</v>
      </c>
      <c r="I3" s="312"/>
      <c r="J3" s="212" t="s">
        <v>192</v>
      </c>
    </row>
    <row r="4" spans="1:10" s="3" customFormat="1" ht="12.75" customHeight="1">
      <c r="A4" s="72" t="s">
        <v>22</v>
      </c>
      <c r="B4" s="92" t="s">
        <v>144</v>
      </c>
      <c r="C4" s="225"/>
      <c r="D4" s="225"/>
      <c r="E4" s="225"/>
      <c r="F4" s="224"/>
      <c r="H4" s="445" t="s">
        <v>193</v>
      </c>
      <c r="I4" s="445"/>
      <c r="J4" s="214" t="s">
        <v>190</v>
      </c>
    </row>
    <row r="5" spans="1:10" s="3" customFormat="1" ht="25.5">
      <c r="A5" s="90" t="s">
        <v>108</v>
      </c>
      <c r="B5" s="90"/>
      <c r="C5" s="90"/>
      <c r="D5" s="90"/>
      <c r="E5" s="90"/>
      <c r="F5" s="52"/>
      <c r="H5" s="312" t="s">
        <v>194</v>
      </c>
      <c r="I5" s="312"/>
      <c r="J5" s="212" t="s">
        <v>192</v>
      </c>
    </row>
    <row r="6" spans="1:12" s="3" customFormat="1" ht="46.5" customHeight="1">
      <c r="A6" s="53" t="s">
        <v>95</v>
      </c>
      <c r="B6" s="222" t="s">
        <v>210</v>
      </c>
      <c r="C6" s="226"/>
      <c r="D6" s="209">
        <v>3105</v>
      </c>
      <c r="E6" s="54"/>
      <c r="F6" s="209">
        <v>1010</v>
      </c>
      <c r="G6" s="216"/>
      <c r="H6" s="317" t="s">
        <v>145</v>
      </c>
      <c r="I6" s="317"/>
      <c r="J6" s="249" t="s">
        <v>260</v>
      </c>
      <c r="K6" s="237"/>
      <c r="L6" s="237"/>
    </row>
    <row r="7" spans="2:10" s="3" customFormat="1" ht="89.25">
      <c r="B7" s="221" t="s">
        <v>195</v>
      </c>
      <c r="C7" s="85"/>
      <c r="D7" s="227" t="s">
        <v>196</v>
      </c>
      <c r="E7" s="97"/>
      <c r="F7" s="228" t="s">
        <v>197</v>
      </c>
      <c r="H7" s="310" t="s">
        <v>198</v>
      </c>
      <c r="I7" s="310"/>
      <c r="J7" s="218" t="s">
        <v>199</v>
      </c>
    </row>
    <row r="8" spans="1:10" s="3" customFormat="1" ht="24.75" customHeight="1">
      <c r="A8" s="229" t="s">
        <v>212</v>
      </c>
      <c r="B8" s="229"/>
      <c r="C8" s="21"/>
      <c r="D8" s="21"/>
      <c r="E8" s="21"/>
      <c r="F8" s="21"/>
      <c r="G8" s="21"/>
      <c r="H8" s="21"/>
      <c r="I8" s="21"/>
      <c r="J8" s="21"/>
    </row>
    <row r="9" spans="1:10" ht="15.75">
      <c r="A9" s="27" t="s">
        <v>213</v>
      </c>
      <c r="B9" s="27"/>
      <c r="C9" s="20"/>
      <c r="D9" s="20"/>
      <c r="E9" s="23"/>
      <c r="F9" s="23"/>
      <c r="G9" s="23"/>
      <c r="H9" s="23"/>
      <c r="I9" s="23"/>
      <c r="J9" s="4" t="s">
        <v>106</v>
      </c>
    </row>
    <row r="10" spans="1:10" s="20" customFormat="1" ht="15.75">
      <c r="A10" s="438" t="s">
        <v>214</v>
      </c>
      <c r="B10" s="439"/>
      <c r="C10" s="298" t="s">
        <v>15</v>
      </c>
      <c r="D10" s="300"/>
      <c r="E10" s="366" t="s">
        <v>177</v>
      </c>
      <c r="F10" s="366" t="s">
        <v>180</v>
      </c>
      <c r="G10" s="296" t="s">
        <v>178</v>
      </c>
      <c r="H10" s="296"/>
      <c r="I10" s="296" t="s">
        <v>215</v>
      </c>
      <c r="J10" s="296"/>
    </row>
    <row r="11" spans="1:10" s="3" customFormat="1" ht="30">
      <c r="A11" s="440"/>
      <c r="B11" s="441"/>
      <c r="C11" s="301"/>
      <c r="D11" s="303"/>
      <c r="E11" s="368"/>
      <c r="F11" s="368"/>
      <c r="G11" s="151" t="s">
        <v>16</v>
      </c>
      <c r="H11" s="151" t="s">
        <v>216</v>
      </c>
      <c r="I11" s="296"/>
      <c r="J11" s="296"/>
    </row>
    <row r="12" spans="1:10" s="3" customFormat="1" ht="26.25" customHeight="1">
      <c r="A12" s="304">
        <v>1</v>
      </c>
      <c r="B12" s="306"/>
      <c r="C12" s="304">
        <v>2</v>
      </c>
      <c r="D12" s="306"/>
      <c r="E12" s="28">
        <v>3</v>
      </c>
      <c r="F12" s="28">
        <v>4</v>
      </c>
      <c r="G12" s="28">
        <v>5</v>
      </c>
      <c r="H12" s="28">
        <v>6</v>
      </c>
      <c r="I12" s="444">
        <v>7</v>
      </c>
      <c r="J12" s="444"/>
    </row>
    <row r="13" spans="1:10" s="3" customFormat="1" ht="15">
      <c r="A13" s="386"/>
      <c r="B13" s="387"/>
      <c r="C13" s="434"/>
      <c r="D13" s="435"/>
      <c r="E13" s="230"/>
      <c r="F13" s="230"/>
      <c r="G13" s="230"/>
      <c r="H13" s="230"/>
      <c r="I13" s="436"/>
      <c r="J13" s="436"/>
    </row>
    <row r="14" spans="1:10" s="11" customFormat="1" ht="15">
      <c r="A14" s="386"/>
      <c r="B14" s="387"/>
      <c r="C14" s="434"/>
      <c r="D14" s="435"/>
      <c r="E14" s="230"/>
      <c r="F14" s="230"/>
      <c r="G14" s="230"/>
      <c r="H14" s="230"/>
      <c r="I14" s="442"/>
      <c r="J14" s="443"/>
    </row>
    <row r="15" spans="1:10" s="11" customFormat="1" ht="15.75">
      <c r="A15" s="24" t="s">
        <v>217</v>
      </c>
      <c r="B15" s="24"/>
      <c r="C15" s="24"/>
      <c r="D15" s="24"/>
      <c r="E15" s="24"/>
      <c r="F15" s="24"/>
      <c r="G15" s="24"/>
      <c r="H15" s="24"/>
      <c r="I15" s="24"/>
      <c r="J15" s="24"/>
    </row>
    <row r="16" spans="1:10" ht="15" customHeight="1">
      <c r="A16" s="114" t="s">
        <v>11</v>
      </c>
      <c r="B16" s="321" t="s">
        <v>15</v>
      </c>
      <c r="C16" s="322"/>
      <c r="D16" s="323"/>
      <c r="E16" s="114" t="s">
        <v>13</v>
      </c>
      <c r="F16" s="324" t="s">
        <v>14</v>
      </c>
      <c r="G16" s="324"/>
      <c r="H16" s="324"/>
      <c r="I16" s="160" t="s">
        <v>218</v>
      </c>
      <c r="J16" s="151" t="s">
        <v>219</v>
      </c>
    </row>
    <row r="17" spans="1:10" s="3" customFormat="1" ht="22.5" customHeight="1">
      <c r="A17" s="60">
        <v>1</v>
      </c>
      <c r="B17" s="347">
        <v>2</v>
      </c>
      <c r="C17" s="348"/>
      <c r="D17" s="349"/>
      <c r="E17" s="60">
        <v>3</v>
      </c>
      <c r="F17" s="347">
        <v>4</v>
      </c>
      <c r="G17" s="348"/>
      <c r="H17" s="349"/>
      <c r="I17" s="28">
        <v>5</v>
      </c>
      <c r="J17" s="28">
        <v>6</v>
      </c>
    </row>
    <row r="18" spans="1:10" s="3" customFormat="1" ht="15">
      <c r="A18" s="60"/>
      <c r="B18" s="424" t="s">
        <v>220</v>
      </c>
      <c r="C18" s="425"/>
      <c r="D18" s="426"/>
      <c r="E18" s="60"/>
      <c r="F18" s="347"/>
      <c r="G18" s="348"/>
      <c r="H18" s="349"/>
      <c r="I18" s="101"/>
      <c r="J18" s="101"/>
    </row>
    <row r="19" spans="1:10" s="3" customFormat="1" ht="15">
      <c r="A19" s="114"/>
      <c r="B19" s="321"/>
      <c r="C19" s="322"/>
      <c r="D19" s="323"/>
      <c r="E19" s="114"/>
      <c r="F19" s="347"/>
      <c r="G19" s="348"/>
      <c r="H19" s="349"/>
      <c r="I19" s="101"/>
      <c r="J19" s="101"/>
    </row>
    <row r="20" spans="1:10" s="3" customFormat="1" ht="15">
      <c r="A20" s="114"/>
      <c r="B20" s="430" t="s">
        <v>221</v>
      </c>
      <c r="C20" s="431"/>
      <c r="D20" s="432"/>
      <c r="E20" s="114"/>
      <c r="F20" s="347"/>
      <c r="G20" s="348"/>
      <c r="H20" s="349"/>
      <c r="I20" s="101"/>
      <c r="J20" s="101"/>
    </row>
    <row r="21" spans="1:10" s="3" customFormat="1" ht="15">
      <c r="A21" s="114"/>
      <c r="B21" s="430"/>
      <c r="C21" s="431"/>
      <c r="D21" s="432"/>
      <c r="E21" s="114"/>
      <c r="F21" s="347"/>
      <c r="G21" s="348"/>
      <c r="H21" s="349"/>
      <c r="I21" s="101"/>
      <c r="J21" s="101"/>
    </row>
    <row r="22" spans="1:10" s="3" customFormat="1" ht="15">
      <c r="A22" s="127"/>
      <c r="B22" s="430" t="s">
        <v>222</v>
      </c>
      <c r="C22" s="431"/>
      <c r="D22" s="432"/>
      <c r="E22" s="114"/>
      <c r="F22" s="347"/>
      <c r="G22" s="348"/>
      <c r="H22" s="349"/>
      <c r="I22" s="101"/>
      <c r="J22" s="101"/>
    </row>
    <row r="23" spans="1:10" s="3" customFormat="1" ht="15">
      <c r="A23" s="231"/>
      <c r="B23" s="427"/>
      <c r="C23" s="428"/>
      <c r="D23" s="429"/>
      <c r="E23" s="232"/>
      <c r="F23" s="347"/>
      <c r="G23" s="348"/>
      <c r="H23" s="349"/>
      <c r="I23" s="101"/>
      <c r="J23" s="101"/>
    </row>
    <row r="24" spans="1:10" s="3" customFormat="1" ht="15">
      <c r="A24" s="127"/>
      <c r="B24" s="430" t="s">
        <v>223</v>
      </c>
      <c r="C24" s="431"/>
      <c r="D24" s="432"/>
      <c r="E24" s="114"/>
      <c r="F24" s="347"/>
      <c r="G24" s="348"/>
      <c r="H24" s="349"/>
      <c r="I24" s="101"/>
      <c r="J24" s="101"/>
    </row>
    <row r="25" spans="1:10" s="3" customFormat="1" ht="15">
      <c r="A25" s="231"/>
      <c r="B25" s="427"/>
      <c r="C25" s="428"/>
      <c r="D25" s="429"/>
      <c r="E25" s="232"/>
      <c r="F25" s="347"/>
      <c r="G25" s="348"/>
      <c r="H25" s="349"/>
      <c r="I25" s="101"/>
      <c r="J25" s="101"/>
    </row>
    <row r="26" spans="1:10" s="3" customFormat="1" ht="15.75">
      <c r="A26" s="446" t="s">
        <v>224</v>
      </c>
      <c r="B26" s="446"/>
      <c r="C26" s="446"/>
      <c r="D26" s="446"/>
      <c r="E26" s="446"/>
      <c r="F26" s="446"/>
      <c r="G26" s="446"/>
      <c r="H26" s="446"/>
      <c r="I26" s="446"/>
      <c r="J26" s="446"/>
    </row>
    <row r="27" spans="1:10" s="3" customFormat="1" ht="28.5" customHeight="1">
      <c r="A27" s="419"/>
      <c r="B27" s="419"/>
      <c r="C27" s="419"/>
      <c r="D27" s="419"/>
      <c r="E27" s="419"/>
      <c r="F27" s="419"/>
      <c r="G27" s="419"/>
      <c r="H27" s="419"/>
      <c r="I27" s="419"/>
      <c r="J27" s="419"/>
    </row>
    <row r="28" spans="1:10" s="3" customFormat="1" ht="15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s="3" customFormat="1" ht="14.25">
      <c r="A29" s="382" t="s">
        <v>107</v>
      </c>
      <c r="B29" s="382"/>
      <c r="C29" s="420"/>
      <c r="D29" s="421"/>
      <c r="E29" s="94"/>
      <c r="F29" s="94"/>
      <c r="G29" s="94"/>
      <c r="H29" s="94"/>
      <c r="I29" s="437"/>
      <c r="J29" s="437"/>
    </row>
    <row r="30" spans="1:10" s="11" customFormat="1" ht="15.75">
      <c r="A30" s="85"/>
      <c r="B30" s="85"/>
      <c r="C30" s="86"/>
      <c r="D30" s="86"/>
      <c r="E30" s="25"/>
      <c r="F30" s="25"/>
      <c r="G30" s="25"/>
      <c r="H30" s="88"/>
      <c r="I30" s="88"/>
      <c r="J30" s="88"/>
    </row>
    <row r="31" spans="1:10" s="3" customFormat="1" ht="15.75">
      <c r="A31" s="27" t="s">
        <v>225</v>
      </c>
      <c r="B31" s="27"/>
      <c r="C31" s="20"/>
      <c r="D31" s="20"/>
      <c r="E31" s="23"/>
      <c r="F31" s="23"/>
      <c r="G31" s="23"/>
      <c r="H31" s="23"/>
      <c r="I31" s="23"/>
      <c r="J31" s="4" t="s">
        <v>106</v>
      </c>
    </row>
    <row r="32" spans="1:10" s="20" customFormat="1" ht="15.75">
      <c r="A32" s="438" t="s">
        <v>3</v>
      </c>
      <c r="B32" s="439"/>
      <c r="C32" s="298" t="s">
        <v>15</v>
      </c>
      <c r="D32" s="300"/>
      <c r="E32" s="296" t="s">
        <v>142</v>
      </c>
      <c r="F32" s="296"/>
      <c r="G32" s="296" t="s">
        <v>181</v>
      </c>
      <c r="H32" s="296"/>
      <c r="I32" s="296" t="s">
        <v>226</v>
      </c>
      <c r="J32" s="296"/>
    </row>
    <row r="33" spans="1:10" s="3" customFormat="1" ht="45">
      <c r="A33" s="440"/>
      <c r="B33" s="441"/>
      <c r="C33" s="301"/>
      <c r="D33" s="303"/>
      <c r="E33" s="151" t="s">
        <v>227</v>
      </c>
      <c r="F33" s="151" t="s">
        <v>228</v>
      </c>
      <c r="G33" s="151" t="s">
        <v>227</v>
      </c>
      <c r="H33" s="151" t="s">
        <v>228</v>
      </c>
      <c r="I33" s="296"/>
      <c r="J33" s="296"/>
    </row>
    <row r="34" spans="1:10" s="3" customFormat="1" ht="22.5" customHeight="1">
      <c r="A34" s="304">
        <v>1</v>
      </c>
      <c r="B34" s="306"/>
      <c r="C34" s="304">
        <v>2</v>
      </c>
      <c r="D34" s="306"/>
      <c r="E34" s="28">
        <v>3</v>
      </c>
      <c r="F34" s="28">
        <v>4</v>
      </c>
      <c r="G34" s="28">
        <v>5</v>
      </c>
      <c r="H34" s="28">
        <v>6</v>
      </c>
      <c r="I34" s="444">
        <v>7</v>
      </c>
      <c r="J34" s="444"/>
    </row>
    <row r="35" spans="1:10" s="3" customFormat="1" ht="15">
      <c r="A35" s="386"/>
      <c r="B35" s="387"/>
      <c r="C35" s="434"/>
      <c r="D35" s="435"/>
      <c r="E35" s="230"/>
      <c r="F35" s="230"/>
      <c r="G35" s="230"/>
      <c r="H35" s="230"/>
      <c r="I35" s="436"/>
      <c r="J35" s="436"/>
    </row>
    <row r="36" spans="1:10" s="3" customFormat="1" ht="15">
      <c r="A36" s="386"/>
      <c r="B36" s="387"/>
      <c r="C36" s="434"/>
      <c r="D36" s="435"/>
      <c r="E36" s="230"/>
      <c r="F36" s="230"/>
      <c r="G36" s="230"/>
      <c r="H36" s="230"/>
      <c r="I36" s="436"/>
      <c r="J36" s="436"/>
    </row>
    <row r="37" spans="1:10" s="3" customFormat="1" ht="15.75">
      <c r="A37" s="24" t="s">
        <v>229</v>
      </c>
      <c r="B37" s="24"/>
      <c r="C37" s="24"/>
      <c r="D37" s="24"/>
      <c r="E37" s="24"/>
      <c r="F37" s="24"/>
      <c r="G37" s="24"/>
      <c r="H37" s="24"/>
      <c r="I37" s="24"/>
      <c r="J37" s="24"/>
    </row>
    <row r="38" spans="1:10" s="1" customFormat="1" ht="15" customHeight="1">
      <c r="A38" s="114" t="s">
        <v>11</v>
      </c>
      <c r="B38" s="321" t="s">
        <v>15</v>
      </c>
      <c r="C38" s="322"/>
      <c r="D38" s="323"/>
      <c r="E38" s="114" t="s">
        <v>13</v>
      </c>
      <c r="F38" s="114" t="s">
        <v>14</v>
      </c>
      <c r="G38" s="151" t="s">
        <v>230</v>
      </c>
      <c r="H38" s="151" t="s">
        <v>231</v>
      </c>
      <c r="I38" s="151" t="s">
        <v>232</v>
      </c>
      <c r="J38" s="151" t="s">
        <v>233</v>
      </c>
    </row>
    <row r="39" spans="1:10" s="3" customFormat="1" ht="90" customHeight="1">
      <c r="A39" s="60">
        <v>1</v>
      </c>
      <c r="B39" s="347">
        <v>2</v>
      </c>
      <c r="C39" s="348"/>
      <c r="D39" s="349"/>
      <c r="E39" s="60">
        <v>3</v>
      </c>
      <c r="F39" s="60">
        <v>4</v>
      </c>
      <c r="G39" s="60">
        <v>5</v>
      </c>
      <c r="H39" s="60">
        <v>6</v>
      </c>
      <c r="I39" s="60">
        <v>7</v>
      </c>
      <c r="J39" s="60">
        <v>8</v>
      </c>
    </row>
    <row r="40" spans="1:10" s="3" customFormat="1" ht="15">
      <c r="A40" s="60"/>
      <c r="B40" s="424" t="s">
        <v>220</v>
      </c>
      <c r="C40" s="425"/>
      <c r="D40" s="426"/>
      <c r="E40" s="60"/>
      <c r="F40" s="60"/>
      <c r="G40" s="233"/>
      <c r="H40" s="233"/>
      <c r="I40" s="233"/>
      <c r="J40" s="233"/>
    </row>
    <row r="41" spans="1:10" s="3" customFormat="1" ht="15">
      <c r="A41" s="60"/>
      <c r="B41" s="321"/>
      <c r="C41" s="322"/>
      <c r="D41" s="323"/>
      <c r="E41" s="60"/>
      <c r="F41" s="60"/>
      <c r="G41" s="233"/>
      <c r="H41" s="233"/>
      <c r="I41" s="233"/>
      <c r="J41" s="233"/>
    </row>
    <row r="42" spans="1:10" s="3" customFormat="1" ht="15">
      <c r="A42" s="114"/>
      <c r="B42" s="430" t="s">
        <v>221</v>
      </c>
      <c r="C42" s="431"/>
      <c r="D42" s="432"/>
      <c r="E42" s="114"/>
      <c r="F42" s="130"/>
      <c r="G42" s="233"/>
      <c r="H42" s="233"/>
      <c r="I42" s="233"/>
      <c r="J42" s="233"/>
    </row>
    <row r="43" spans="1:10" s="3" customFormat="1" ht="15">
      <c r="A43" s="114"/>
      <c r="B43" s="430"/>
      <c r="C43" s="431"/>
      <c r="D43" s="432"/>
      <c r="E43" s="114"/>
      <c r="F43" s="130"/>
      <c r="G43" s="233"/>
      <c r="H43" s="233"/>
      <c r="I43" s="233"/>
      <c r="J43" s="233"/>
    </row>
    <row r="44" spans="1:10" s="3" customFormat="1" ht="15">
      <c r="A44" s="114"/>
      <c r="B44" s="430" t="s">
        <v>222</v>
      </c>
      <c r="C44" s="431"/>
      <c r="D44" s="432"/>
      <c r="E44" s="114"/>
      <c r="F44" s="130"/>
      <c r="G44" s="233"/>
      <c r="H44" s="233"/>
      <c r="I44" s="233"/>
      <c r="J44" s="233"/>
    </row>
    <row r="45" spans="1:10" s="3" customFormat="1" ht="15">
      <c r="A45" s="127"/>
      <c r="B45" s="427"/>
      <c r="C45" s="428"/>
      <c r="D45" s="429"/>
      <c r="E45" s="114"/>
      <c r="F45" s="234"/>
      <c r="G45" s="233"/>
      <c r="H45" s="233"/>
      <c r="I45" s="233"/>
      <c r="J45" s="233"/>
    </row>
    <row r="46" spans="1:10" s="3" customFormat="1" ht="15">
      <c r="A46" s="231"/>
      <c r="B46" s="430" t="s">
        <v>223</v>
      </c>
      <c r="C46" s="431"/>
      <c r="D46" s="432"/>
      <c r="E46" s="232"/>
      <c r="F46" s="93"/>
      <c r="G46" s="233"/>
      <c r="H46" s="233"/>
      <c r="I46" s="233"/>
      <c r="J46" s="233"/>
    </row>
    <row r="47" spans="1:10" s="3" customFormat="1" ht="15">
      <c r="A47" s="127"/>
      <c r="B47" s="427"/>
      <c r="C47" s="428"/>
      <c r="D47" s="429"/>
      <c r="E47" s="114"/>
      <c r="F47" s="234"/>
      <c r="G47" s="233"/>
      <c r="H47" s="233"/>
      <c r="I47" s="233"/>
      <c r="J47" s="233"/>
    </row>
    <row r="48" spans="1:10" s="3" customFormat="1" ht="15.75">
      <c r="A48" s="433" t="s">
        <v>234</v>
      </c>
      <c r="B48" s="433"/>
      <c r="C48" s="433"/>
      <c r="D48" s="433"/>
      <c r="E48" s="433"/>
      <c r="F48" s="433"/>
      <c r="G48" s="433"/>
      <c r="H48" s="433"/>
      <c r="I48" s="433"/>
      <c r="J48" s="433"/>
    </row>
    <row r="49" spans="1:10" s="3" customFormat="1" ht="28.5" customHeight="1">
      <c r="A49" s="419"/>
      <c r="B49" s="419"/>
      <c r="C49" s="419"/>
      <c r="D49" s="419"/>
      <c r="E49" s="419"/>
      <c r="F49" s="419"/>
      <c r="G49" s="419"/>
      <c r="H49" s="419"/>
      <c r="I49" s="419"/>
      <c r="J49" s="419"/>
    </row>
    <row r="50" spans="1:10" s="3" customFormat="1" ht="12.75">
      <c r="A50" s="235"/>
      <c r="B50" s="235"/>
      <c r="C50" s="235"/>
      <c r="D50" s="235"/>
      <c r="E50" s="236"/>
      <c r="F50" s="236"/>
      <c r="G50" s="236"/>
      <c r="H50" s="236"/>
      <c r="I50" s="236"/>
      <c r="J50" s="4"/>
    </row>
    <row r="51" spans="1:10" s="6" customFormat="1" ht="14.25">
      <c r="A51" s="382" t="s">
        <v>107</v>
      </c>
      <c r="B51" s="382"/>
      <c r="C51" s="420"/>
      <c r="D51" s="421"/>
      <c r="E51" s="94"/>
      <c r="F51" s="94"/>
      <c r="G51" s="94"/>
      <c r="H51" s="94"/>
      <c r="I51" s="422"/>
      <c r="J51" s="423"/>
    </row>
    <row r="52" spans="1:10" s="11" customFormat="1" ht="15">
      <c r="A52" s="73"/>
      <c r="B52" s="73"/>
      <c r="C52" s="145"/>
      <c r="D52" s="145"/>
      <c r="E52" s="25"/>
      <c r="F52" s="25"/>
      <c r="G52" s="25"/>
      <c r="H52" s="25"/>
      <c r="I52" s="85"/>
      <c r="J52" s="85"/>
    </row>
    <row r="53" spans="1:10" s="3" customFormat="1" ht="15.75">
      <c r="A53" s="17" t="s">
        <v>5</v>
      </c>
      <c r="B53" s="17"/>
      <c r="C53" s="14"/>
      <c r="D53" s="14"/>
      <c r="E53" s="14"/>
      <c r="F53" s="14"/>
      <c r="G53" s="15"/>
      <c r="H53" s="14"/>
      <c r="I53" s="18" t="s">
        <v>235</v>
      </c>
      <c r="J53" s="16"/>
    </row>
    <row r="54" spans="1:10" s="3" customFormat="1" ht="12.75">
      <c r="A54" s="22"/>
      <c r="B54" s="22"/>
      <c r="C54" s="7"/>
      <c r="D54" s="7"/>
      <c r="E54" s="7"/>
      <c r="F54" s="7"/>
      <c r="G54" s="5" t="s">
        <v>0</v>
      </c>
      <c r="H54" s="7"/>
      <c r="I54" s="13" t="s">
        <v>1</v>
      </c>
      <c r="J54" s="50"/>
    </row>
    <row r="55" spans="1:10" s="14" customFormat="1" ht="15" customHeight="1">
      <c r="A55" s="22"/>
      <c r="B55" s="22"/>
      <c r="C55" s="7"/>
      <c r="D55" s="7"/>
      <c r="E55" s="7"/>
      <c r="F55" s="7"/>
      <c r="G55" s="5"/>
      <c r="H55" s="7"/>
      <c r="I55" s="13"/>
      <c r="J55" s="50"/>
    </row>
    <row r="56" spans="1:10" s="7" customFormat="1" ht="15.75">
      <c r="A56" s="9" t="s">
        <v>6</v>
      </c>
      <c r="B56" s="9"/>
      <c r="C56" s="14"/>
      <c r="D56" s="14"/>
      <c r="E56" s="14"/>
      <c r="F56" s="14"/>
      <c r="G56" s="19"/>
      <c r="H56" s="14"/>
      <c r="I56" s="18" t="s">
        <v>236</v>
      </c>
      <c r="J56" s="16"/>
    </row>
    <row r="57" spans="1:10" s="7" customFormat="1" ht="12.75">
      <c r="A57" s="3"/>
      <c r="B57" s="3"/>
      <c r="C57" s="3"/>
      <c r="D57" s="3"/>
      <c r="E57" s="3"/>
      <c r="F57" s="3"/>
      <c r="G57" s="5" t="s">
        <v>0</v>
      </c>
      <c r="H57" s="3"/>
      <c r="I57" s="13" t="s">
        <v>1</v>
      </c>
      <c r="J57" s="50"/>
    </row>
    <row r="58" spans="1:10" s="14" customFormat="1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s="3" customFormat="1" ht="15.75">
      <c r="A59" s="12"/>
      <c r="B59" s="12"/>
      <c r="C59" s="12"/>
      <c r="D59" s="12"/>
      <c r="E59" s="12"/>
      <c r="F59" s="12"/>
      <c r="G59" s="12"/>
      <c r="H59" s="12"/>
      <c r="I59" s="12"/>
      <c r="J59" s="12"/>
    </row>
  </sheetData>
  <sheetProtection/>
  <mergeCells count="75">
    <mergeCell ref="B20:D20"/>
    <mergeCell ref="F20:H20"/>
    <mergeCell ref="B21:D21"/>
    <mergeCell ref="F21:H21"/>
    <mergeCell ref="B22:D22"/>
    <mergeCell ref="F22:H22"/>
    <mergeCell ref="A36:B36"/>
    <mergeCell ref="A34:B34"/>
    <mergeCell ref="C34:D34"/>
    <mergeCell ref="A26:J26"/>
    <mergeCell ref="A27:J27"/>
    <mergeCell ref="B23:D23"/>
    <mergeCell ref="F23:H23"/>
    <mergeCell ref="I34:J34"/>
    <mergeCell ref="I10:J11"/>
    <mergeCell ref="H2:I2"/>
    <mergeCell ref="H3:I3"/>
    <mergeCell ref="H4:I4"/>
    <mergeCell ref="H5:I5"/>
    <mergeCell ref="H6:I6"/>
    <mergeCell ref="H7:I7"/>
    <mergeCell ref="A13:B13"/>
    <mergeCell ref="A10:B11"/>
    <mergeCell ref="C10:D11"/>
    <mergeCell ref="E10:E11"/>
    <mergeCell ref="F10:F11"/>
    <mergeCell ref="G10:H10"/>
    <mergeCell ref="C14:D14"/>
    <mergeCell ref="I14:J14"/>
    <mergeCell ref="B16:D16"/>
    <mergeCell ref="F16:H16"/>
    <mergeCell ref="A14:B14"/>
    <mergeCell ref="A12:B12"/>
    <mergeCell ref="C12:D12"/>
    <mergeCell ref="I12:J12"/>
    <mergeCell ref="C13:D13"/>
    <mergeCell ref="I13:J13"/>
    <mergeCell ref="F17:H17"/>
    <mergeCell ref="B24:D24"/>
    <mergeCell ref="F24:H24"/>
    <mergeCell ref="B25:D25"/>
    <mergeCell ref="F25:H25"/>
    <mergeCell ref="F18:H18"/>
    <mergeCell ref="F19:H19"/>
    <mergeCell ref="B17:D17"/>
    <mergeCell ref="B18:D18"/>
    <mergeCell ref="B19:D19"/>
    <mergeCell ref="A29:B29"/>
    <mergeCell ref="C29:D29"/>
    <mergeCell ref="I29:J29"/>
    <mergeCell ref="A32:B33"/>
    <mergeCell ref="C32:D33"/>
    <mergeCell ref="E32:F32"/>
    <mergeCell ref="G32:H32"/>
    <mergeCell ref="I32:J33"/>
    <mergeCell ref="A48:J48"/>
    <mergeCell ref="C35:D35"/>
    <mergeCell ref="I35:J35"/>
    <mergeCell ref="C36:D36"/>
    <mergeCell ref="I36:J36"/>
    <mergeCell ref="B38:D38"/>
    <mergeCell ref="B39:D39"/>
    <mergeCell ref="B42:D42"/>
    <mergeCell ref="B43:D43"/>
    <mergeCell ref="A35:B35"/>
    <mergeCell ref="A49:J49"/>
    <mergeCell ref="A51:B51"/>
    <mergeCell ref="C51:D51"/>
    <mergeCell ref="I51:J51"/>
    <mergeCell ref="B40:D40"/>
    <mergeCell ref="B41:D41"/>
    <mergeCell ref="B45:D45"/>
    <mergeCell ref="B46:D46"/>
    <mergeCell ref="B44:D44"/>
    <mergeCell ref="B47:D4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zoomScalePageLayoutView="0" workbookViewId="0" topLeftCell="A1">
      <selection activeCell="I16" sqref="I16:J16"/>
    </sheetView>
  </sheetViews>
  <sheetFormatPr defaultColWidth="9.00390625" defaultRowHeight="12.75"/>
  <cols>
    <col min="1" max="1" width="10.25390625" style="51" customWidth="1"/>
    <col min="2" max="2" width="69.75390625" style="51" customWidth="1"/>
    <col min="3" max="4" width="13.625" style="51" customWidth="1"/>
    <col min="5" max="5" width="9.25390625" style="51" customWidth="1"/>
    <col min="6" max="10" width="13.625" style="51" customWidth="1"/>
    <col min="11" max="16384" width="9.125" style="51" customWidth="1"/>
  </cols>
  <sheetData>
    <row r="1" spans="1:10" ht="15.75">
      <c r="A1" s="138"/>
      <c r="B1" s="139"/>
      <c r="C1" s="140"/>
      <c r="D1" s="140"/>
      <c r="E1" s="140"/>
      <c r="F1" s="140"/>
      <c r="G1" s="129"/>
      <c r="H1" s="129"/>
      <c r="I1" s="129"/>
      <c r="J1" s="129"/>
    </row>
    <row r="2" spans="1:10" s="69" customFormat="1" ht="15.75">
      <c r="A2" s="55" t="s">
        <v>183</v>
      </c>
      <c r="B2" s="55"/>
      <c r="C2" s="55"/>
      <c r="D2" s="55"/>
      <c r="E2" s="55"/>
      <c r="F2" s="55"/>
      <c r="G2" s="99"/>
      <c r="H2" s="99"/>
      <c r="I2" s="99"/>
      <c r="J2" s="34" t="s">
        <v>106</v>
      </c>
    </row>
    <row r="3" spans="1:10" ht="15.75" customHeight="1">
      <c r="A3" s="296" t="s">
        <v>3</v>
      </c>
      <c r="B3" s="296" t="s">
        <v>15</v>
      </c>
      <c r="C3" s="296" t="s">
        <v>142</v>
      </c>
      <c r="D3" s="296"/>
      <c r="E3" s="296"/>
      <c r="F3" s="297"/>
      <c r="G3" s="296" t="s">
        <v>181</v>
      </c>
      <c r="H3" s="296"/>
      <c r="I3" s="296"/>
      <c r="J3" s="296"/>
    </row>
    <row r="4" spans="1:10" ht="60">
      <c r="A4" s="297"/>
      <c r="B4" s="296"/>
      <c r="C4" s="161" t="s">
        <v>23</v>
      </c>
      <c r="D4" s="114" t="s">
        <v>24</v>
      </c>
      <c r="E4" s="151" t="s">
        <v>110</v>
      </c>
      <c r="F4" s="151" t="s">
        <v>111</v>
      </c>
      <c r="G4" s="161" t="s">
        <v>23</v>
      </c>
      <c r="H4" s="114" t="s">
        <v>24</v>
      </c>
      <c r="I4" s="151" t="s">
        <v>110</v>
      </c>
      <c r="J4" s="151" t="s">
        <v>112</v>
      </c>
    </row>
    <row r="5" spans="1:10" ht="15.7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75" customFormat="1" ht="15">
      <c r="A6" s="26"/>
      <c r="B6" s="66" t="s">
        <v>2</v>
      </c>
      <c r="C6" s="193">
        <v>15540089</v>
      </c>
      <c r="D6" s="194" t="s">
        <v>139</v>
      </c>
      <c r="E6" s="194" t="s">
        <v>139</v>
      </c>
      <c r="F6" s="193">
        <f>C6</f>
        <v>15540089</v>
      </c>
      <c r="G6" s="193">
        <v>16659946</v>
      </c>
      <c r="H6" s="62" t="s">
        <v>139</v>
      </c>
      <c r="I6" s="62" t="s">
        <v>139</v>
      </c>
      <c r="J6" s="192">
        <f>G6</f>
        <v>16659946</v>
      </c>
    </row>
    <row r="7" spans="1:10" s="75" customFormat="1" ht="15">
      <c r="A7" s="26"/>
      <c r="B7" s="66" t="s">
        <v>104</v>
      </c>
      <c r="C7" s="62" t="s">
        <v>139</v>
      </c>
      <c r="D7" s="100"/>
      <c r="E7" s="100"/>
      <c r="F7" s="100"/>
      <c r="G7" s="62" t="s">
        <v>139</v>
      </c>
      <c r="H7" s="100"/>
      <c r="I7" s="100"/>
      <c r="J7" s="100"/>
    </row>
    <row r="8" spans="1:10" s="75" customFormat="1" ht="25.5">
      <c r="A8" s="8">
        <v>25010100</v>
      </c>
      <c r="B8" s="70" t="s">
        <v>7</v>
      </c>
      <c r="C8" s="62" t="s">
        <v>139</v>
      </c>
      <c r="D8" s="100"/>
      <c r="E8" s="100"/>
      <c r="F8" s="100"/>
      <c r="G8" s="62" t="s">
        <v>139</v>
      </c>
      <c r="H8" s="100"/>
      <c r="I8" s="100"/>
      <c r="J8" s="100"/>
    </row>
    <row r="9" spans="1:10" s="33" customFormat="1" ht="15">
      <c r="A9" s="8">
        <v>25010200</v>
      </c>
      <c r="B9" s="70" t="s">
        <v>21</v>
      </c>
      <c r="C9" s="62" t="s">
        <v>139</v>
      </c>
      <c r="D9" s="192">
        <f>'Форма-2 п.1-5.1'!O23*105.7/100</f>
        <v>84560</v>
      </c>
      <c r="E9" s="192"/>
      <c r="F9" s="192">
        <f>D9</f>
        <v>84560</v>
      </c>
      <c r="G9" s="62" t="s">
        <v>139</v>
      </c>
      <c r="H9" s="192">
        <f>D9*105.3/100</f>
        <v>89042</v>
      </c>
      <c r="I9" s="192"/>
      <c r="J9" s="192">
        <f>H9</f>
        <v>89042</v>
      </c>
    </row>
    <row r="10" spans="1:10" s="33" customFormat="1" ht="15">
      <c r="A10" s="8">
        <v>25010300</v>
      </c>
      <c r="B10" s="70" t="s">
        <v>4</v>
      </c>
      <c r="C10" s="62" t="s">
        <v>139</v>
      </c>
      <c r="D10" s="192">
        <f>'Форма-2 п.1-5.1'!O24*105.7/100</f>
        <v>0</v>
      </c>
      <c r="E10" s="192"/>
      <c r="F10" s="192"/>
      <c r="G10" s="62" t="s">
        <v>139</v>
      </c>
      <c r="H10" s="192">
        <f aca="true" t="shared" si="0" ref="H10:H15">D10*105.3/100</f>
        <v>0</v>
      </c>
      <c r="I10" s="192"/>
      <c r="J10" s="192">
        <f>H10</f>
        <v>0</v>
      </c>
    </row>
    <row r="11" spans="1:10" s="33" customFormat="1" ht="25.5">
      <c r="A11" s="8">
        <v>25010400</v>
      </c>
      <c r="B11" s="70" t="s">
        <v>8</v>
      </c>
      <c r="C11" s="62" t="s">
        <v>139</v>
      </c>
      <c r="D11" s="192">
        <f>'Форма-2 п.1-5.1'!O25*105.7/100</f>
        <v>0</v>
      </c>
      <c r="E11" s="192"/>
      <c r="F11" s="192"/>
      <c r="G11" s="62" t="s">
        <v>139</v>
      </c>
      <c r="H11" s="192">
        <f t="shared" si="0"/>
        <v>0</v>
      </c>
      <c r="I11" s="192"/>
      <c r="J11" s="192">
        <f>H11</f>
        <v>0</v>
      </c>
    </row>
    <row r="12" spans="1:10" s="33" customFormat="1" ht="15">
      <c r="A12" s="8">
        <v>25020100</v>
      </c>
      <c r="B12" s="70" t="s">
        <v>9</v>
      </c>
      <c r="C12" s="62" t="s">
        <v>139</v>
      </c>
      <c r="D12" s="192">
        <f>'Форма-2 п.1-5.1'!O26*105.7/100</f>
        <v>0</v>
      </c>
      <c r="E12" s="192"/>
      <c r="F12" s="192"/>
      <c r="G12" s="62" t="s">
        <v>139</v>
      </c>
      <c r="H12" s="192">
        <f t="shared" si="0"/>
        <v>0</v>
      </c>
      <c r="I12" s="192"/>
      <c r="J12" s="192">
        <f>H12</f>
        <v>0</v>
      </c>
    </row>
    <row r="13" spans="1:10" s="33" customFormat="1" ht="25.5">
      <c r="A13" s="8">
        <v>25020200</v>
      </c>
      <c r="B13" s="71" t="s">
        <v>17</v>
      </c>
      <c r="C13" s="62" t="s">
        <v>139</v>
      </c>
      <c r="D13" s="192">
        <f>'Форма-2 п.1-5.1'!O27*105.7/100</f>
        <v>443940</v>
      </c>
      <c r="E13" s="192"/>
      <c r="F13" s="192">
        <f>D13</f>
        <v>443940</v>
      </c>
      <c r="G13" s="62" t="s">
        <v>139</v>
      </c>
      <c r="H13" s="192">
        <f t="shared" si="0"/>
        <v>467469</v>
      </c>
      <c r="I13" s="192"/>
      <c r="J13" s="192">
        <f>H13</f>
        <v>467469</v>
      </c>
    </row>
    <row r="14" spans="1:10" s="33" customFormat="1" ht="38.25">
      <c r="A14" s="8">
        <v>25020300</v>
      </c>
      <c r="B14" s="71" t="s">
        <v>10</v>
      </c>
      <c r="C14" s="62" t="s">
        <v>139</v>
      </c>
      <c r="D14" s="192">
        <f>'Форма-2 п.1-5.1'!O28*105.7/100</f>
        <v>0</v>
      </c>
      <c r="E14" s="100"/>
      <c r="F14" s="100"/>
      <c r="G14" s="62" t="s">
        <v>139</v>
      </c>
      <c r="H14" s="192">
        <f t="shared" si="0"/>
        <v>0</v>
      </c>
      <c r="I14" s="100"/>
      <c r="J14" s="100"/>
    </row>
    <row r="15" spans="1:10" s="33" customFormat="1" ht="15">
      <c r="A15" s="8"/>
      <c r="B15" s="65" t="s">
        <v>97</v>
      </c>
      <c r="C15" s="62" t="s">
        <v>139</v>
      </c>
      <c r="D15" s="100"/>
      <c r="E15" s="100"/>
      <c r="F15" s="100"/>
      <c r="G15" s="62" t="s">
        <v>139</v>
      </c>
      <c r="H15" s="192">
        <f t="shared" si="0"/>
        <v>0</v>
      </c>
      <c r="I15" s="100"/>
      <c r="J15" s="100"/>
    </row>
    <row r="16" spans="1:10" s="75" customFormat="1" ht="25.5">
      <c r="A16" s="146">
        <v>602400</v>
      </c>
      <c r="B16" s="71" t="s">
        <v>19</v>
      </c>
      <c r="C16" s="62" t="s">
        <v>139</v>
      </c>
      <c r="D16" s="219">
        <v>618000</v>
      </c>
      <c r="E16" s="219">
        <f>D16</f>
        <v>618000</v>
      </c>
      <c r="F16" s="219">
        <f>E16</f>
        <v>618000</v>
      </c>
      <c r="G16" s="62" t="s">
        <v>139</v>
      </c>
      <c r="H16" s="192">
        <v>655000</v>
      </c>
      <c r="I16" s="219">
        <v>655000</v>
      </c>
      <c r="J16" s="219">
        <f>H16</f>
        <v>655000</v>
      </c>
    </row>
    <row r="17" spans="1:10" s="75" customFormat="1" ht="15">
      <c r="A17" s="2"/>
      <c r="B17" s="65" t="s">
        <v>109</v>
      </c>
      <c r="C17" s="62" t="s">
        <v>139</v>
      </c>
      <c r="D17" s="101"/>
      <c r="E17" s="101"/>
      <c r="F17" s="101"/>
      <c r="G17" s="62" t="s">
        <v>139</v>
      </c>
      <c r="H17" s="101"/>
      <c r="I17" s="101"/>
      <c r="J17" s="101"/>
    </row>
    <row r="18" spans="1:10" s="104" customFormat="1" ht="14.25">
      <c r="A18" s="29"/>
      <c r="B18" s="98" t="s">
        <v>107</v>
      </c>
      <c r="C18" s="167">
        <f>C6</f>
        <v>15540089</v>
      </c>
      <c r="D18" s="167">
        <f>D9+D13+D16</f>
        <v>1146500</v>
      </c>
      <c r="E18" s="167">
        <f>E16</f>
        <v>618000</v>
      </c>
      <c r="F18" s="167">
        <f>D18+C18</f>
        <v>16686589</v>
      </c>
      <c r="G18" s="191">
        <f>G6</f>
        <v>16659946</v>
      </c>
      <c r="H18" s="167">
        <f>H16+H13+H9</f>
        <v>1211511</v>
      </c>
      <c r="I18" s="167">
        <f>I16</f>
        <v>655000</v>
      </c>
      <c r="J18" s="167">
        <f>G18+H18</f>
        <v>17871457</v>
      </c>
    </row>
    <row r="19" spans="1:10" s="69" customFormat="1" ht="15.75">
      <c r="A19" s="67"/>
      <c r="B19" s="68"/>
      <c r="C19" s="55"/>
      <c r="D19" s="55"/>
      <c r="E19" s="55"/>
      <c r="F19" s="55"/>
      <c r="G19" s="55"/>
      <c r="H19" s="55"/>
      <c r="I19" s="55"/>
      <c r="J19" s="55"/>
    </row>
  </sheetData>
  <sheetProtection/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6"/>
  <sheetViews>
    <sheetView showZeros="0" zoomScaleSheetLayoutView="80" zoomScalePageLayoutView="0" workbookViewId="0" topLeftCell="C55">
      <selection activeCell="N66" sqref="N66"/>
    </sheetView>
  </sheetViews>
  <sheetFormatPr defaultColWidth="9.00390625" defaultRowHeight="12.75"/>
  <cols>
    <col min="1" max="1" width="13.125" style="51" customWidth="1"/>
    <col min="2" max="2" width="43.00390625" style="51" customWidth="1"/>
    <col min="3" max="14" width="12.75390625" style="51" customWidth="1"/>
    <col min="15" max="16384" width="9.125" style="51" customWidth="1"/>
  </cols>
  <sheetData>
    <row r="1" spans="12:14" ht="15.75">
      <c r="L1" s="129"/>
      <c r="M1" s="129"/>
      <c r="N1" s="137"/>
    </row>
    <row r="2" spans="1:14" ht="15.75">
      <c r="A2" s="55" t="s">
        <v>138</v>
      </c>
      <c r="B2" s="55"/>
      <c r="C2" s="55"/>
      <c r="D2" s="55"/>
      <c r="E2" s="55"/>
      <c r="F2" s="55"/>
      <c r="G2" s="55"/>
      <c r="H2" s="55"/>
      <c r="I2" s="55"/>
      <c r="J2" s="55"/>
      <c r="L2" s="129"/>
      <c r="M2" s="129"/>
      <c r="N2" s="137"/>
    </row>
    <row r="3" spans="1:14" ht="15.75">
      <c r="A3" s="53" t="s">
        <v>184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6"/>
      <c r="M3" s="56"/>
      <c r="N3" s="34" t="s">
        <v>106</v>
      </c>
    </row>
    <row r="4" spans="1:14" s="75" customFormat="1" ht="15" customHeight="1">
      <c r="A4" s="318" t="s">
        <v>136</v>
      </c>
      <c r="B4" s="318" t="s">
        <v>96</v>
      </c>
      <c r="C4" s="307" t="s">
        <v>177</v>
      </c>
      <c r="D4" s="308"/>
      <c r="E4" s="308"/>
      <c r="F4" s="309"/>
      <c r="G4" s="307" t="s">
        <v>180</v>
      </c>
      <c r="H4" s="308"/>
      <c r="I4" s="308"/>
      <c r="J4" s="309"/>
      <c r="K4" s="307" t="s">
        <v>178</v>
      </c>
      <c r="L4" s="308"/>
      <c r="M4" s="308"/>
      <c r="N4" s="309"/>
    </row>
    <row r="5" spans="1:14" s="75" customFormat="1" ht="60" customHeight="1">
      <c r="A5" s="320"/>
      <c r="B5" s="320"/>
      <c r="C5" s="161" t="s">
        <v>23</v>
      </c>
      <c r="D5" s="114" t="s">
        <v>24</v>
      </c>
      <c r="E5" s="151" t="s">
        <v>110</v>
      </c>
      <c r="F5" s="151" t="s">
        <v>113</v>
      </c>
      <c r="G5" s="161" t="s">
        <v>23</v>
      </c>
      <c r="H5" s="114" t="s">
        <v>24</v>
      </c>
      <c r="I5" s="151" t="s">
        <v>110</v>
      </c>
      <c r="J5" s="151" t="s">
        <v>114</v>
      </c>
      <c r="K5" s="161" t="s">
        <v>23</v>
      </c>
      <c r="L5" s="114" t="s">
        <v>24</v>
      </c>
      <c r="M5" s="151" t="s">
        <v>110</v>
      </c>
      <c r="N5" s="151" t="s">
        <v>18</v>
      </c>
    </row>
    <row r="6" spans="1:14" s="75" customFormat="1" ht="15">
      <c r="A6" s="60">
        <v>1</v>
      </c>
      <c r="B6" s="60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5" s="75" customFormat="1" ht="15">
      <c r="A7" s="115">
        <v>2000</v>
      </c>
      <c r="B7" s="106" t="s">
        <v>25</v>
      </c>
      <c r="C7" s="166">
        <f aca="true" t="shared" si="0" ref="C7:N7">C8+C13+C30+C33+C37+C41</f>
        <v>10631366</v>
      </c>
      <c r="D7" s="166">
        <f t="shared" si="0"/>
        <v>502801</v>
      </c>
      <c r="E7" s="166">
        <f t="shared" si="0"/>
        <v>0</v>
      </c>
      <c r="F7" s="166">
        <f t="shared" si="0"/>
        <v>11134167</v>
      </c>
      <c r="G7" s="166">
        <f t="shared" si="0"/>
        <v>12426800</v>
      </c>
      <c r="H7" s="166">
        <f t="shared" si="0"/>
        <v>560000</v>
      </c>
      <c r="I7" s="166">
        <f t="shared" si="0"/>
        <v>0</v>
      </c>
      <c r="J7" s="166">
        <f t="shared" si="0"/>
        <v>12986800</v>
      </c>
      <c r="K7" s="166">
        <f t="shared" si="0"/>
        <v>14433300</v>
      </c>
      <c r="L7" s="166">
        <f t="shared" si="0"/>
        <v>500000</v>
      </c>
      <c r="M7" s="166">
        <f t="shared" si="0"/>
        <v>0</v>
      </c>
      <c r="N7" s="166">
        <f t="shared" si="0"/>
        <v>14933300</v>
      </c>
      <c r="O7" s="238"/>
    </row>
    <row r="8" spans="1:15" s="75" customFormat="1" ht="15">
      <c r="A8" s="115">
        <v>2100</v>
      </c>
      <c r="B8" s="106" t="s">
        <v>26</v>
      </c>
      <c r="C8" s="166">
        <f>C9+C12</f>
        <v>8091278</v>
      </c>
      <c r="D8" s="166">
        <f>D9+D12</f>
        <v>0</v>
      </c>
      <c r="E8" s="166">
        <f>E9+E12</f>
        <v>0</v>
      </c>
      <c r="F8" s="166">
        <f>F9+F12</f>
        <v>8091278</v>
      </c>
      <c r="G8" s="166">
        <f aca="true" t="shared" si="1" ref="G8:N8">G9+G12</f>
        <v>9376900</v>
      </c>
      <c r="H8" s="166">
        <f t="shared" si="1"/>
        <v>0</v>
      </c>
      <c r="I8" s="166">
        <f t="shared" si="1"/>
        <v>0</v>
      </c>
      <c r="J8" s="166">
        <f t="shared" si="1"/>
        <v>9376900</v>
      </c>
      <c r="K8" s="166">
        <f t="shared" si="1"/>
        <v>10966200</v>
      </c>
      <c r="L8" s="166">
        <f t="shared" si="1"/>
        <v>0</v>
      </c>
      <c r="M8" s="166">
        <f t="shared" si="1"/>
        <v>0</v>
      </c>
      <c r="N8" s="166">
        <f t="shared" si="1"/>
        <v>10966200</v>
      </c>
      <c r="O8" s="238"/>
    </row>
    <row r="9" spans="1:15" s="75" customFormat="1" ht="15">
      <c r="A9" s="116">
        <v>2110</v>
      </c>
      <c r="B9" s="107" t="s">
        <v>27</v>
      </c>
      <c r="C9" s="178">
        <f>SUM(C10:C11)</f>
        <v>6624998</v>
      </c>
      <c r="D9" s="178">
        <f>SUM(D10:D11)</f>
        <v>0</v>
      </c>
      <c r="E9" s="178">
        <f>SUM(E10:E11)</f>
        <v>0</v>
      </c>
      <c r="F9" s="178">
        <f>SUM(F10:F11)</f>
        <v>6624998</v>
      </c>
      <c r="G9" s="178">
        <f>SUM(G10:G11)</f>
        <v>7685900</v>
      </c>
      <c r="H9" s="178">
        <f aca="true" t="shared" si="2" ref="H9:N9">SUM(H10:H11)</f>
        <v>0</v>
      </c>
      <c r="I9" s="178">
        <f t="shared" si="2"/>
        <v>0</v>
      </c>
      <c r="J9" s="178">
        <f t="shared" si="2"/>
        <v>7685900</v>
      </c>
      <c r="K9" s="178">
        <f t="shared" si="2"/>
        <v>8988700</v>
      </c>
      <c r="L9" s="178">
        <f t="shared" si="2"/>
        <v>0</v>
      </c>
      <c r="M9" s="178">
        <f t="shared" si="2"/>
        <v>0</v>
      </c>
      <c r="N9" s="178">
        <f t="shared" si="2"/>
        <v>8988700</v>
      </c>
      <c r="O9" s="238"/>
    </row>
    <row r="10" spans="1:15" s="75" customFormat="1" ht="15">
      <c r="A10" s="116">
        <v>2111</v>
      </c>
      <c r="B10" s="107" t="s">
        <v>28</v>
      </c>
      <c r="C10" s="178">
        <v>6624998</v>
      </c>
      <c r="D10" s="178"/>
      <c r="E10" s="178"/>
      <c r="F10" s="178">
        <f aca="true" t="shared" si="3" ref="F10:F36">C10+D10</f>
        <v>6624998</v>
      </c>
      <c r="G10" s="178">
        <v>7685900</v>
      </c>
      <c r="H10" s="178"/>
      <c r="I10" s="178"/>
      <c r="J10" s="178">
        <f>G10+H10</f>
        <v>7685900</v>
      </c>
      <c r="K10" s="239">
        <v>8988700</v>
      </c>
      <c r="L10" s="178"/>
      <c r="M10" s="178"/>
      <c r="N10" s="178">
        <f>K10+L10</f>
        <v>8988700</v>
      </c>
      <c r="O10" s="238"/>
    </row>
    <row r="11" spans="1:15" s="75" customFormat="1" ht="15">
      <c r="A11" s="116">
        <v>2112</v>
      </c>
      <c r="B11" s="107" t="s">
        <v>29</v>
      </c>
      <c r="C11" s="178"/>
      <c r="D11" s="178"/>
      <c r="E11" s="178"/>
      <c r="F11" s="178">
        <f t="shared" si="3"/>
        <v>0</v>
      </c>
      <c r="G11" s="178"/>
      <c r="H11" s="178"/>
      <c r="I11" s="178"/>
      <c r="J11" s="178">
        <f>G11+H11</f>
        <v>0</v>
      </c>
      <c r="K11" s="239">
        <v>0</v>
      </c>
      <c r="L11" s="178"/>
      <c r="M11" s="178"/>
      <c r="N11" s="178">
        <f>K11+L11</f>
        <v>0</v>
      </c>
      <c r="O11" s="238"/>
    </row>
    <row r="12" spans="1:14" s="75" customFormat="1" ht="15">
      <c r="A12" s="116">
        <v>2120</v>
      </c>
      <c r="B12" s="107" t="s">
        <v>30</v>
      </c>
      <c r="C12" s="178">
        <v>1466280</v>
      </c>
      <c r="D12" s="178"/>
      <c r="E12" s="178"/>
      <c r="F12" s="178">
        <f t="shared" si="3"/>
        <v>1466280</v>
      </c>
      <c r="G12" s="178">
        <v>1691000</v>
      </c>
      <c r="H12" s="178"/>
      <c r="I12" s="178"/>
      <c r="J12" s="178">
        <f>G12+H12</f>
        <v>1691000</v>
      </c>
      <c r="K12" s="239">
        <v>1977500</v>
      </c>
      <c r="L12" s="178"/>
      <c r="M12" s="178"/>
      <c r="N12" s="178">
        <f>K12+L12</f>
        <v>1977500</v>
      </c>
    </row>
    <row r="13" spans="1:15" s="75" customFormat="1" ht="15">
      <c r="A13" s="115">
        <v>2200</v>
      </c>
      <c r="B13" s="106" t="s">
        <v>31</v>
      </c>
      <c r="C13" s="166">
        <f>C14+C15+C16+C17+C18+C19+C20+C27</f>
        <v>2540088</v>
      </c>
      <c r="D13" s="166">
        <f>D14+D15+D16+D17+D18+D19+D20+D27</f>
        <v>502801</v>
      </c>
      <c r="E13" s="166">
        <f>E14+E15+E16+E17+E18+E19+E20+E27</f>
        <v>0</v>
      </c>
      <c r="F13" s="166">
        <f>F14+F15+F16+F17+F18+F19+F20+F27</f>
        <v>3042889</v>
      </c>
      <c r="G13" s="166">
        <f aca="true" t="shared" si="4" ref="G13:N13">G14+G15+G16+G17+G18+G19+G20+G27</f>
        <v>3049700</v>
      </c>
      <c r="H13" s="166">
        <f t="shared" si="4"/>
        <v>560000</v>
      </c>
      <c r="I13" s="166">
        <f t="shared" si="4"/>
        <v>0</v>
      </c>
      <c r="J13" s="166">
        <f t="shared" si="4"/>
        <v>3609700</v>
      </c>
      <c r="K13" s="166">
        <f t="shared" si="4"/>
        <v>3466800</v>
      </c>
      <c r="L13" s="166">
        <f t="shared" si="4"/>
        <v>500000</v>
      </c>
      <c r="M13" s="166">
        <f t="shared" si="4"/>
        <v>0</v>
      </c>
      <c r="N13" s="166">
        <f t="shared" si="4"/>
        <v>3966800</v>
      </c>
      <c r="O13" s="238"/>
    </row>
    <row r="14" spans="1:15" s="75" customFormat="1" ht="15">
      <c r="A14" s="116">
        <v>2210</v>
      </c>
      <c r="B14" s="107" t="s">
        <v>32</v>
      </c>
      <c r="C14" s="178">
        <v>246310</v>
      </c>
      <c r="D14" s="178">
        <v>213581</v>
      </c>
      <c r="E14" s="178"/>
      <c r="F14" s="178">
        <f t="shared" si="3"/>
        <v>459891</v>
      </c>
      <c r="G14" s="178">
        <v>501200</v>
      </c>
      <c r="H14" s="178">
        <v>270000</v>
      </c>
      <c r="I14" s="178"/>
      <c r="J14" s="178">
        <f aca="true" t="shared" si="5" ref="J14:J19">G14+H14</f>
        <v>771200</v>
      </c>
      <c r="K14" s="178">
        <v>531000</v>
      </c>
      <c r="L14" s="178">
        <v>192600</v>
      </c>
      <c r="M14" s="178"/>
      <c r="N14" s="178">
        <f aca="true" t="shared" si="6" ref="N14:N19">K14+L14</f>
        <v>723600</v>
      </c>
      <c r="O14" s="238"/>
    </row>
    <row r="15" spans="1:14" s="75" customFormat="1" ht="15">
      <c r="A15" s="116">
        <v>2220</v>
      </c>
      <c r="B15" s="107" t="s">
        <v>33</v>
      </c>
      <c r="C15" s="178">
        <v>87600</v>
      </c>
      <c r="D15" s="178">
        <v>10036</v>
      </c>
      <c r="E15" s="178"/>
      <c r="F15" s="178">
        <f t="shared" si="3"/>
        <v>97636</v>
      </c>
      <c r="G15" s="178">
        <v>108700</v>
      </c>
      <c r="H15" s="178">
        <v>40000</v>
      </c>
      <c r="I15" s="178"/>
      <c r="J15" s="178">
        <f t="shared" si="5"/>
        <v>148700</v>
      </c>
      <c r="K15" s="178">
        <v>115200</v>
      </c>
      <c r="L15" s="178">
        <v>42400</v>
      </c>
      <c r="M15" s="178"/>
      <c r="N15" s="178">
        <f t="shared" si="6"/>
        <v>157600</v>
      </c>
    </row>
    <row r="16" spans="1:14" s="75" customFormat="1" ht="15">
      <c r="A16" s="116">
        <v>2230</v>
      </c>
      <c r="B16" s="107" t="s">
        <v>34</v>
      </c>
      <c r="C16" s="178">
        <v>609193</v>
      </c>
      <c r="D16" s="178">
        <v>279184</v>
      </c>
      <c r="E16" s="178"/>
      <c r="F16" s="178">
        <f t="shared" si="3"/>
        <v>888377</v>
      </c>
      <c r="G16" s="178">
        <v>727000</v>
      </c>
      <c r="H16" s="178">
        <v>250000</v>
      </c>
      <c r="I16" s="178"/>
      <c r="J16" s="178">
        <f t="shared" si="5"/>
        <v>977000</v>
      </c>
      <c r="K16" s="178">
        <v>770800</v>
      </c>
      <c r="L16" s="178">
        <v>265000</v>
      </c>
      <c r="M16" s="178"/>
      <c r="N16" s="178">
        <f t="shared" si="6"/>
        <v>1035800</v>
      </c>
    </row>
    <row r="17" spans="1:14" s="75" customFormat="1" ht="15">
      <c r="A17" s="116">
        <v>2240</v>
      </c>
      <c r="B17" s="107" t="s">
        <v>35</v>
      </c>
      <c r="C17" s="178">
        <v>597548</v>
      </c>
      <c r="D17" s="178"/>
      <c r="E17" s="178"/>
      <c r="F17" s="178">
        <f t="shared" si="3"/>
        <v>597548</v>
      </c>
      <c r="G17" s="178">
        <v>423670</v>
      </c>
      <c r="H17" s="178"/>
      <c r="I17" s="178"/>
      <c r="J17" s="178">
        <f t="shared" si="5"/>
        <v>423670</v>
      </c>
      <c r="K17" s="178">
        <v>650000</v>
      </c>
      <c r="L17" s="178"/>
      <c r="M17" s="178"/>
      <c r="N17" s="178">
        <f t="shared" si="6"/>
        <v>650000</v>
      </c>
    </row>
    <row r="18" spans="1:14" s="75" customFormat="1" ht="15">
      <c r="A18" s="116">
        <v>2250</v>
      </c>
      <c r="B18" s="107" t="s">
        <v>36</v>
      </c>
      <c r="C18" s="178">
        <v>11236</v>
      </c>
      <c r="D18" s="178"/>
      <c r="E18" s="178"/>
      <c r="F18" s="178">
        <f t="shared" si="3"/>
        <v>11236</v>
      </c>
      <c r="G18" s="178">
        <v>12500</v>
      </c>
      <c r="H18" s="178"/>
      <c r="I18" s="178"/>
      <c r="J18" s="178">
        <f t="shared" si="5"/>
        <v>12500</v>
      </c>
      <c r="K18" s="178">
        <v>14200</v>
      </c>
      <c r="L18" s="178"/>
      <c r="M18" s="178"/>
      <c r="N18" s="178">
        <f t="shared" si="6"/>
        <v>14200</v>
      </c>
    </row>
    <row r="19" spans="1:14" s="75" customFormat="1" ht="15">
      <c r="A19" s="116">
        <v>2260</v>
      </c>
      <c r="B19" s="107" t="s">
        <v>37</v>
      </c>
      <c r="C19" s="178"/>
      <c r="D19" s="178"/>
      <c r="E19" s="178"/>
      <c r="F19" s="178">
        <f t="shared" si="3"/>
        <v>0</v>
      </c>
      <c r="G19" s="178"/>
      <c r="H19" s="178"/>
      <c r="I19" s="178"/>
      <c r="J19" s="178">
        <f t="shared" si="5"/>
        <v>0</v>
      </c>
      <c r="K19" s="178"/>
      <c r="L19" s="178"/>
      <c r="M19" s="178"/>
      <c r="N19" s="178">
        <f t="shared" si="6"/>
        <v>0</v>
      </c>
    </row>
    <row r="20" spans="1:14" s="75" customFormat="1" ht="15">
      <c r="A20" s="116">
        <v>2270</v>
      </c>
      <c r="B20" s="107" t="s">
        <v>38</v>
      </c>
      <c r="C20" s="178">
        <f>SUM(C21:C26)</f>
        <v>988201</v>
      </c>
      <c r="D20" s="178">
        <f>SUM(D21:D26)</f>
        <v>0</v>
      </c>
      <c r="E20" s="178">
        <f>SUM(E21:E26)</f>
        <v>0</v>
      </c>
      <c r="F20" s="178">
        <f>SUM(F21:F26)</f>
        <v>988201</v>
      </c>
      <c r="G20" s="178">
        <f aca="true" t="shared" si="7" ref="G20:N20">SUM(G21:G26)</f>
        <v>1276630</v>
      </c>
      <c r="H20" s="178">
        <f t="shared" si="7"/>
        <v>0</v>
      </c>
      <c r="I20" s="178">
        <f t="shared" si="7"/>
        <v>0</v>
      </c>
      <c r="J20" s="178">
        <f t="shared" si="7"/>
        <v>1276630</v>
      </c>
      <c r="K20" s="178">
        <f t="shared" si="7"/>
        <v>1385600</v>
      </c>
      <c r="L20" s="178">
        <f t="shared" si="7"/>
        <v>0</v>
      </c>
      <c r="M20" s="178">
        <f t="shared" si="7"/>
        <v>0</v>
      </c>
      <c r="N20" s="178">
        <f t="shared" si="7"/>
        <v>1385600</v>
      </c>
    </row>
    <row r="21" spans="1:15" s="75" customFormat="1" ht="15">
      <c r="A21" s="116">
        <v>2271</v>
      </c>
      <c r="B21" s="107" t="s">
        <v>39</v>
      </c>
      <c r="C21" s="178"/>
      <c r="D21" s="178"/>
      <c r="E21" s="178"/>
      <c r="F21" s="178">
        <f t="shared" si="3"/>
        <v>0</v>
      </c>
      <c r="G21" s="178"/>
      <c r="H21" s="178"/>
      <c r="I21" s="178"/>
      <c r="J21" s="178">
        <f aca="true" t="shared" si="8" ref="J21:J26">G21+H21</f>
        <v>0</v>
      </c>
      <c r="K21" s="178"/>
      <c r="L21" s="178"/>
      <c r="M21" s="178"/>
      <c r="N21" s="178">
        <f aca="true" t="shared" si="9" ref="N21:N26">K21+L21</f>
        <v>0</v>
      </c>
      <c r="O21" s="238"/>
    </row>
    <row r="22" spans="1:14" s="75" customFormat="1" ht="15">
      <c r="A22" s="116">
        <v>2272</v>
      </c>
      <c r="B22" s="107" t="s">
        <v>40</v>
      </c>
      <c r="C22" s="178">
        <v>6390</v>
      </c>
      <c r="D22" s="178"/>
      <c r="E22" s="178"/>
      <c r="F22" s="178">
        <f t="shared" si="3"/>
        <v>6390</v>
      </c>
      <c r="G22" s="178">
        <v>9000</v>
      </c>
      <c r="H22" s="178"/>
      <c r="I22" s="178"/>
      <c r="J22" s="178">
        <f t="shared" si="8"/>
        <v>9000</v>
      </c>
      <c r="K22" s="178">
        <v>9800</v>
      </c>
      <c r="L22" s="178"/>
      <c r="M22" s="178"/>
      <c r="N22" s="178">
        <f t="shared" si="9"/>
        <v>9800</v>
      </c>
    </row>
    <row r="23" spans="1:14" s="104" customFormat="1" ht="15">
      <c r="A23" s="116">
        <v>2273</v>
      </c>
      <c r="B23" s="107" t="s">
        <v>41</v>
      </c>
      <c r="C23" s="178">
        <v>502118</v>
      </c>
      <c r="D23" s="178"/>
      <c r="E23" s="178"/>
      <c r="F23" s="178">
        <f t="shared" si="3"/>
        <v>502118</v>
      </c>
      <c r="G23" s="178">
        <v>667300</v>
      </c>
      <c r="H23" s="178"/>
      <c r="I23" s="178"/>
      <c r="J23" s="178">
        <f t="shared" si="8"/>
        <v>667300</v>
      </c>
      <c r="K23" s="178">
        <v>723400</v>
      </c>
      <c r="L23" s="178"/>
      <c r="M23" s="178"/>
      <c r="N23" s="178">
        <f t="shared" si="9"/>
        <v>723400</v>
      </c>
    </row>
    <row r="24" spans="1:14" s="75" customFormat="1" ht="15">
      <c r="A24" s="116">
        <v>2274</v>
      </c>
      <c r="B24" s="107" t="s">
        <v>42</v>
      </c>
      <c r="C24" s="178">
        <v>242620</v>
      </c>
      <c r="D24" s="178"/>
      <c r="E24" s="178"/>
      <c r="F24" s="178">
        <f t="shared" si="3"/>
        <v>242620</v>
      </c>
      <c r="G24" s="178">
        <v>298000</v>
      </c>
      <c r="H24" s="178"/>
      <c r="I24" s="178"/>
      <c r="J24" s="178">
        <f t="shared" si="8"/>
        <v>298000</v>
      </c>
      <c r="K24" s="178">
        <v>321000</v>
      </c>
      <c r="L24" s="178"/>
      <c r="M24" s="178"/>
      <c r="N24" s="178">
        <f t="shared" si="9"/>
        <v>321000</v>
      </c>
    </row>
    <row r="25" spans="1:14" s="105" customFormat="1" ht="15">
      <c r="A25" s="116">
        <v>2275</v>
      </c>
      <c r="B25" s="107" t="s">
        <v>43</v>
      </c>
      <c r="C25" s="178">
        <v>237073</v>
      </c>
      <c r="D25" s="178"/>
      <c r="E25" s="178"/>
      <c r="F25" s="178">
        <f>C25+D25</f>
        <v>237073</v>
      </c>
      <c r="G25" s="178">
        <v>302330</v>
      </c>
      <c r="H25" s="178"/>
      <c r="I25" s="178"/>
      <c r="J25" s="178">
        <f t="shared" si="8"/>
        <v>302330</v>
      </c>
      <c r="K25" s="178">
        <v>331400</v>
      </c>
      <c r="L25" s="178"/>
      <c r="M25" s="178"/>
      <c r="N25" s="178">
        <f t="shared" si="9"/>
        <v>331400</v>
      </c>
    </row>
    <row r="26" spans="1:14" s="105" customFormat="1" ht="15">
      <c r="A26" s="116">
        <v>2276</v>
      </c>
      <c r="B26" s="107" t="s">
        <v>102</v>
      </c>
      <c r="C26" s="178"/>
      <c r="D26" s="178"/>
      <c r="E26" s="178"/>
      <c r="F26" s="178">
        <f t="shared" si="3"/>
        <v>0</v>
      </c>
      <c r="G26" s="178"/>
      <c r="H26" s="178"/>
      <c r="I26" s="178"/>
      <c r="J26" s="178">
        <f t="shared" si="8"/>
        <v>0</v>
      </c>
      <c r="K26" s="178"/>
      <c r="L26" s="178"/>
      <c r="M26" s="178"/>
      <c r="N26" s="178">
        <f t="shared" si="9"/>
        <v>0</v>
      </c>
    </row>
    <row r="27" spans="1:14" s="105" customFormat="1" ht="25.5">
      <c r="A27" s="116">
        <v>2280</v>
      </c>
      <c r="B27" s="107" t="s">
        <v>44</v>
      </c>
      <c r="C27" s="178">
        <f>SUM(C28:C29)</f>
        <v>0</v>
      </c>
      <c r="D27" s="178">
        <f>SUM(D28:D29)</f>
        <v>0</v>
      </c>
      <c r="E27" s="178">
        <f>SUM(E28:E29)</f>
        <v>0</v>
      </c>
      <c r="F27" s="178">
        <f>SUM(F28:F29)</f>
        <v>0</v>
      </c>
      <c r="G27" s="178">
        <f aca="true" t="shared" si="10" ref="G27:N27">SUM(G28:G29)</f>
        <v>0</v>
      </c>
      <c r="H27" s="178">
        <f t="shared" si="10"/>
        <v>0</v>
      </c>
      <c r="I27" s="178">
        <f t="shared" si="10"/>
        <v>0</v>
      </c>
      <c r="J27" s="178">
        <f t="shared" si="10"/>
        <v>0</v>
      </c>
      <c r="K27" s="178">
        <f t="shared" si="10"/>
        <v>0</v>
      </c>
      <c r="L27" s="178">
        <f t="shared" si="10"/>
        <v>0</v>
      </c>
      <c r="M27" s="178">
        <f t="shared" si="10"/>
        <v>0</v>
      </c>
      <c r="N27" s="178">
        <f t="shared" si="10"/>
        <v>0</v>
      </c>
    </row>
    <row r="28" spans="1:14" s="105" customFormat="1" ht="25.5">
      <c r="A28" s="116">
        <v>2281</v>
      </c>
      <c r="B28" s="107" t="s">
        <v>45</v>
      </c>
      <c r="C28" s="178"/>
      <c r="D28" s="178"/>
      <c r="E28" s="178"/>
      <c r="F28" s="178">
        <f t="shared" si="3"/>
        <v>0</v>
      </c>
      <c r="G28" s="178"/>
      <c r="H28" s="178"/>
      <c r="I28" s="178"/>
      <c r="J28" s="178">
        <f>G28+H28</f>
        <v>0</v>
      </c>
      <c r="K28" s="178"/>
      <c r="L28" s="178"/>
      <c r="M28" s="178"/>
      <c r="N28" s="178">
        <f>K28+L28</f>
        <v>0</v>
      </c>
    </row>
    <row r="29" spans="1:14" s="75" customFormat="1" ht="38.25">
      <c r="A29" s="116">
        <v>2282</v>
      </c>
      <c r="B29" s="107" t="s">
        <v>46</v>
      </c>
      <c r="C29" s="178"/>
      <c r="D29" s="178"/>
      <c r="E29" s="178"/>
      <c r="F29" s="178">
        <f t="shared" si="3"/>
        <v>0</v>
      </c>
      <c r="G29" s="178"/>
      <c r="H29" s="178"/>
      <c r="I29" s="178"/>
      <c r="J29" s="178">
        <f>G29+H29</f>
        <v>0</v>
      </c>
      <c r="K29" s="178"/>
      <c r="L29" s="178"/>
      <c r="M29" s="178"/>
      <c r="N29" s="178">
        <f>K29+L29</f>
        <v>0</v>
      </c>
    </row>
    <row r="30" spans="1:15" s="75" customFormat="1" ht="15">
      <c r="A30" s="115">
        <v>2400</v>
      </c>
      <c r="B30" s="106" t="s">
        <v>47</v>
      </c>
      <c r="C30" s="166">
        <f>SUM(C31:C32)</f>
        <v>0</v>
      </c>
      <c r="D30" s="166">
        <f>SUM(D31:D32)</f>
        <v>0</v>
      </c>
      <c r="E30" s="166">
        <f>SUM(E31:E32)</f>
        <v>0</v>
      </c>
      <c r="F30" s="166">
        <f>SUM(F31:F32)</f>
        <v>0</v>
      </c>
      <c r="G30" s="166">
        <f aca="true" t="shared" si="11" ref="G30:N30">SUM(G31:G32)</f>
        <v>0</v>
      </c>
      <c r="H30" s="166">
        <f t="shared" si="11"/>
        <v>0</v>
      </c>
      <c r="I30" s="166">
        <f t="shared" si="11"/>
        <v>0</v>
      </c>
      <c r="J30" s="166">
        <f t="shared" si="11"/>
        <v>0</v>
      </c>
      <c r="K30" s="166">
        <f t="shared" si="11"/>
        <v>0</v>
      </c>
      <c r="L30" s="166">
        <f t="shared" si="11"/>
        <v>0</v>
      </c>
      <c r="M30" s="166">
        <f t="shared" si="11"/>
        <v>0</v>
      </c>
      <c r="N30" s="166">
        <f t="shared" si="11"/>
        <v>0</v>
      </c>
      <c r="O30" s="75">
        <v>0</v>
      </c>
    </row>
    <row r="31" spans="1:15" s="75" customFormat="1" ht="15">
      <c r="A31" s="116">
        <v>2410</v>
      </c>
      <c r="B31" s="107" t="s">
        <v>48</v>
      </c>
      <c r="C31" s="178"/>
      <c r="D31" s="178"/>
      <c r="E31" s="178"/>
      <c r="F31" s="178">
        <f t="shared" si="3"/>
        <v>0</v>
      </c>
      <c r="G31" s="178"/>
      <c r="H31" s="178"/>
      <c r="I31" s="178"/>
      <c r="J31" s="178">
        <f aca="true" t="shared" si="12" ref="J31:J36">G31+H31</f>
        <v>0</v>
      </c>
      <c r="K31" s="178"/>
      <c r="L31" s="178"/>
      <c r="M31" s="178"/>
      <c r="N31" s="178">
        <f aca="true" t="shared" si="13" ref="N31:N36">K31+L31</f>
        <v>0</v>
      </c>
      <c r="O31" s="75">
        <v>0</v>
      </c>
    </row>
    <row r="32" spans="1:15" s="75" customFormat="1" ht="15">
      <c r="A32" s="116">
        <v>2420</v>
      </c>
      <c r="B32" s="107" t="s">
        <v>49</v>
      </c>
      <c r="C32" s="178"/>
      <c r="D32" s="178"/>
      <c r="E32" s="178"/>
      <c r="F32" s="178">
        <f t="shared" si="3"/>
        <v>0</v>
      </c>
      <c r="G32" s="178"/>
      <c r="H32" s="178"/>
      <c r="I32" s="178"/>
      <c r="J32" s="178">
        <f t="shared" si="12"/>
        <v>0</v>
      </c>
      <c r="K32" s="178"/>
      <c r="L32" s="178"/>
      <c r="M32" s="178"/>
      <c r="N32" s="178">
        <f t="shared" si="13"/>
        <v>0</v>
      </c>
      <c r="O32" s="75">
        <v>0</v>
      </c>
    </row>
    <row r="33" spans="1:15" s="75" customFormat="1" ht="15">
      <c r="A33" s="115">
        <v>2600</v>
      </c>
      <c r="B33" s="106" t="s">
        <v>50</v>
      </c>
      <c r="C33" s="166">
        <f>SUM(C34:C36)</f>
        <v>0</v>
      </c>
      <c r="D33" s="166">
        <f>SUM(D34:D36)</f>
        <v>0</v>
      </c>
      <c r="E33" s="166">
        <f>SUM(E34:E36)</f>
        <v>0</v>
      </c>
      <c r="F33" s="166">
        <f t="shared" si="3"/>
        <v>0</v>
      </c>
      <c r="G33" s="166">
        <f>SUM(G34:G36)</f>
        <v>0</v>
      </c>
      <c r="H33" s="166">
        <f>SUM(H34:H36)</f>
        <v>0</v>
      </c>
      <c r="I33" s="166">
        <f>SUM(I34:I36)</f>
        <v>0</v>
      </c>
      <c r="J33" s="166">
        <f t="shared" si="12"/>
        <v>0</v>
      </c>
      <c r="K33" s="166">
        <f>SUM(K34:K36)</f>
        <v>0</v>
      </c>
      <c r="L33" s="166">
        <f>SUM(L34:L36)</f>
        <v>0</v>
      </c>
      <c r="M33" s="166">
        <f>SUM(M34:M36)</f>
        <v>0</v>
      </c>
      <c r="N33" s="166">
        <f t="shared" si="13"/>
        <v>0</v>
      </c>
      <c r="O33" s="75">
        <v>0</v>
      </c>
    </row>
    <row r="34" spans="1:15" s="75" customFormat="1" ht="25.5">
      <c r="A34" s="116">
        <v>2610</v>
      </c>
      <c r="B34" s="107" t="s">
        <v>51</v>
      </c>
      <c r="C34" s="178"/>
      <c r="D34" s="178"/>
      <c r="E34" s="178"/>
      <c r="F34" s="178">
        <f t="shared" si="3"/>
        <v>0</v>
      </c>
      <c r="G34" s="178"/>
      <c r="H34" s="178"/>
      <c r="I34" s="178"/>
      <c r="J34" s="178">
        <f t="shared" si="12"/>
        <v>0</v>
      </c>
      <c r="K34" s="178"/>
      <c r="L34" s="178"/>
      <c r="M34" s="178"/>
      <c r="N34" s="178">
        <f t="shared" si="13"/>
        <v>0</v>
      </c>
      <c r="O34" s="75">
        <v>0</v>
      </c>
    </row>
    <row r="35" spans="1:15" s="75" customFormat="1" ht="25.5">
      <c r="A35" s="117">
        <v>2620</v>
      </c>
      <c r="B35" s="108" t="s">
        <v>52</v>
      </c>
      <c r="C35" s="204"/>
      <c r="D35" s="204"/>
      <c r="E35" s="204"/>
      <c r="F35" s="204">
        <f t="shared" si="3"/>
        <v>0</v>
      </c>
      <c r="G35" s="204"/>
      <c r="H35" s="204"/>
      <c r="I35" s="204"/>
      <c r="J35" s="204">
        <f t="shared" si="12"/>
        <v>0</v>
      </c>
      <c r="K35" s="204"/>
      <c r="L35" s="204"/>
      <c r="M35" s="204"/>
      <c r="N35" s="204">
        <f t="shared" si="13"/>
        <v>0</v>
      </c>
      <c r="O35" s="75">
        <v>0</v>
      </c>
    </row>
    <row r="36" spans="1:15" s="75" customFormat="1" ht="25.5">
      <c r="A36" s="118">
        <v>2630</v>
      </c>
      <c r="B36" s="109" t="s">
        <v>53</v>
      </c>
      <c r="C36" s="178"/>
      <c r="D36" s="178"/>
      <c r="E36" s="178"/>
      <c r="F36" s="178">
        <f t="shared" si="3"/>
        <v>0</v>
      </c>
      <c r="G36" s="178"/>
      <c r="H36" s="178"/>
      <c r="I36" s="178"/>
      <c r="J36" s="178">
        <f t="shared" si="12"/>
        <v>0</v>
      </c>
      <c r="K36" s="178"/>
      <c r="L36" s="178"/>
      <c r="M36" s="178"/>
      <c r="N36" s="178">
        <f t="shared" si="13"/>
        <v>0</v>
      </c>
      <c r="O36" s="75">
        <v>0</v>
      </c>
    </row>
    <row r="37" spans="1:15" s="75" customFormat="1" ht="15">
      <c r="A37" s="119">
        <v>2700</v>
      </c>
      <c r="B37" s="110" t="s">
        <v>54</v>
      </c>
      <c r="C37" s="166">
        <f>SUM(C38:C40)</f>
        <v>0</v>
      </c>
      <c r="D37" s="166">
        <f>SUM(D38:D40)</f>
        <v>0</v>
      </c>
      <c r="E37" s="166">
        <f>SUM(E38:E40)</f>
        <v>0</v>
      </c>
      <c r="F37" s="166">
        <f>SUM(F38:F40)</f>
        <v>0</v>
      </c>
      <c r="G37" s="166">
        <f aca="true" t="shared" si="14" ref="G37:N37">SUM(G38:G40)</f>
        <v>0</v>
      </c>
      <c r="H37" s="166">
        <f t="shared" si="14"/>
        <v>0</v>
      </c>
      <c r="I37" s="166">
        <f t="shared" si="14"/>
        <v>0</v>
      </c>
      <c r="J37" s="166">
        <f t="shared" si="14"/>
        <v>0</v>
      </c>
      <c r="K37" s="166">
        <f t="shared" si="14"/>
        <v>0</v>
      </c>
      <c r="L37" s="166">
        <f t="shared" si="14"/>
        <v>0</v>
      </c>
      <c r="M37" s="166">
        <f t="shared" si="14"/>
        <v>0</v>
      </c>
      <c r="N37" s="166">
        <f t="shared" si="14"/>
        <v>0</v>
      </c>
      <c r="O37" s="75">
        <v>0</v>
      </c>
    </row>
    <row r="38" spans="1:15" s="75" customFormat="1" ht="15">
      <c r="A38" s="118">
        <v>2710</v>
      </c>
      <c r="B38" s="109" t="s">
        <v>55</v>
      </c>
      <c r="C38" s="178"/>
      <c r="D38" s="178"/>
      <c r="E38" s="178"/>
      <c r="F38" s="178">
        <f>C38+D38</f>
        <v>0</v>
      </c>
      <c r="G38" s="178"/>
      <c r="H38" s="178"/>
      <c r="I38" s="178"/>
      <c r="J38" s="178">
        <f>G38+H38</f>
        <v>0</v>
      </c>
      <c r="K38" s="178"/>
      <c r="L38" s="178"/>
      <c r="M38" s="178"/>
      <c r="N38" s="178">
        <f>K38+L38</f>
        <v>0</v>
      </c>
      <c r="O38" s="75">
        <v>0</v>
      </c>
    </row>
    <row r="39" spans="1:15" s="75" customFormat="1" ht="15">
      <c r="A39" s="120">
        <v>2720</v>
      </c>
      <c r="B39" s="111" t="s">
        <v>56</v>
      </c>
      <c r="C39" s="205"/>
      <c r="D39" s="205"/>
      <c r="E39" s="205"/>
      <c r="F39" s="205">
        <f>C39+D39</f>
        <v>0</v>
      </c>
      <c r="G39" s="205"/>
      <c r="H39" s="205"/>
      <c r="I39" s="205"/>
      <c r="J39" s="205">
        <f>G39+H39</f>
        <v>0</v>
      </c>
      <c r="K39" s="205"/>
      <c r="L39" s="205"/>
      <c r="M39" s="205"/>
      <c r="N39" s="205">
        <f>K39+L39</f>
        <v>0</v>
      </c>
      <c r="O39" s="75">
        <v>0</v>
      </c>
    </row>
    <row r="40" spans="1:14" s="75" customFormat="1" ht="15">
      <c r="A40" s="116">
        <v>2730</v>
      </c>
      <c r="B40" s="107" t="s">
        <v>57</v>
      </c>
      <c r="C40" s="178"/>
      <c r="D40" s="178"/>
      <c r="E40" s="178"/>
      <c r="F40" s="178">
        <f>C40+D40</f>
        <v>0</v>
      </c>
      <c r="G40" s="178"/>
      <c r="H40" s="178"/>
      <c r="I40" s="178"/>
      <c r="J40" s="178">
        <f>G40+H40</f>
        <v>0</v>
      </c>
      <c r="K40" s="178"/>
      <c r="L40" s="178"/>
      <c r="M40" s="178"/>
      <c r="N40" s="178">
        <f>K40+L40</f>
        <v>0</v>
      </c>
    </row>
    <row r="41" spans="1:14" s="75" customFormat="1" ht="15">
      <c r="A41" s="115">
        <v>2800</v>
      </c>
      <c r="B41" s="106" t="s">
        <v>58</v>
      </c>
      <c r="C41" s="166"/>
      <c r="D41" s="166"/>
      <c r="E41" s="166"/>
      <c r="F41" s="166">
        <f>C41+D41</f>
        <v>0</v>
      </c>
      <c r="G41" s="166">
        <v>200</v>
      </c>
      <c r="H41" s="166"/>
      <c r="I41" s="166"/>
      <c r="J41" s="166">
        <f>G41+H41</f>
        <v>200</v>
      </c>
      <c r="K41" s="166">
        <v>300</v>
      </c>
      <c r="L41" s="166"/>
      <c r="M41" s="166"/>
      <c r="N41" s="166">
        <f>K41+L41</f>
        <v>300</v>
      </c>
    </row>
    <row r="42" spans="1:14" ht="15.75">
      <c r="A42" s="79"/>
      <c r="B42" s="80"/>
      <c r="C42" s="81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</row>
    <row r="43" spans="1:14" ht="15.75">
      <c r="A43" s="79"/>
      <c r="B43" s="80"/>
      <c r="C43" s="81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</row>
    <row r="44" s="33" customFormat="1" ht="12.75">
      <c r="N44" s="34" t="s">
        <v>106</v>
      </c>
    </row>
    <row r="45" spans="1:14" s="75" customFormat="1" ht="15" customHeight="1">
      <c r="A45" s="318" t="s">
        <v>136</v>
      </c>
      <c r="B45" s="318" t="s">
        <v>96</v>
      </c>
      <c r="C45" s="307" t="s">
        <v>177</v>
      </c>
      <c r="D45" s="308"/>
      <c r="E45" s="308"/>
      <c r="F45" s="309"/>
      <c r="G45" s="307" t="s">
        <v>180</v>
      </c>
      <c r="H45" s="308"/>
      <c r="I45" s="308"/>
      <c r="J45" s="309"/>
      <c r="K45" s="307" t="s">
        <v>178</v>
      </c>
      <c r="L45" s="308"/>
      <c r="M45" s="308"/>
      <c r="N45" s="309"/>
    </row>
    <row r="46" spans="1:14" s="75" customFormat="1" ht="60" customHeight="1">
      <c r="A46" s="320"/>
      <c r="B46" s="320"/>
      <c r="C46" s="161" t="s">
        <v>23</v>
      </c>
      <c r="D46" s="114" t="s">
        <v>24</v>
      </c>
      <c r="E46" s="151" t="s">
        <v>110</v>
      </c>
      <c r="F46" s="151" t="s">
        <v>113</v>
      </c>
      <c r="G46" s="161" t="s">
        <v>23</v>
      </c>
      <c r="H46" s="114" t="s">
        <v>24</v>
      </c>
      <c r="I46" s="151" t="s">
        <v>110</v>
      </c>
      <c r="J46" s="151" t="s">
        <v>114</v>
      </c>
      <c r="K46" s="161" t="s">
        <v>23</v>
      </c>
      <c r="L46" s="114" t="s">
        <v>24</v>
      </c>
      <c r="M46" s="151" t="s">
        <v>110</v>
      </c>
      <c r="N46" s="151" t="s">
        <v>18</v>
      </c>
    </row>
    <row r="47" spans="1:14" s="75" customFormat="1" ht="15">
      <c r="A47" s="60">
        <v>1</v>
      </c>
      <c r="B47" s="60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75" customFormat="1" ht="15">
      <c r="A48" s="115">
        <v>3000</v>
      </c>
      <c r="B48" s="106" t="s">
        <v>59</v>
      </c>
      <c r="C48" s="112">
        <f>C49+C63</f>
        <v>0</v>
      </c>
      <c r="D48" s="166">
        <f>D49+D63</f>
        <v>81399</v>
      </c>
      <c r="E48" s="166">
        <f>E49+E63</f>
        <v>66599</v>
      </c>
      <c r="F48" s="166">
        <f>F49+F63</f>
        <v>81399</v>
      </c>
      <c r="G48" s="166">
        <f aca="true" t="shared" si="15" ref="G48:N48">G49+G63</f>
        <v>0</v>
      </c>
      <c r="H48" s="166">
        <f t="shared" si="15"/>
        <v>220000</v>
      </c>
      <c r="I48" s="166">
        <f t="shared" si="15"/>
        <v>220000</v>
      </c>
      <c r="J48" s="166">
        <f t="shared" si="15"/>
        <v>220000</v>
      </c>
      <c r="K48" s="166">
        <f t="shared" si="15"/>
        <v>0</v>
      </c>
      <c r="L48" s="166">
        <f t="shared" si="15"/>
        <v>560000</v>
      </c>
      <c r="M48" s="166">
        <f t="shared" si="15"/>
        <v>560000</v>
      </c>
      <c r="N48" s="166">
        <f t="shared" si="15"/>
        <v>560000</v>
      </c>
    </row>
    <row r="49" spans="1:14" s="75" customFormat="1" ht="15">
      <c r="A49" s="115">
        <v>3100</v>
      </c>
      <c r="B49" s="106" t="s">
        <v>60</v>
      </c>
      <c r="C49" s="112">
        <f>C50+C51+C54+C57+C61+C62</f>
        <v>0</v>
      </c>
      <c r="D49" s="166">
        <f>D50+D51+D54+D57+D61+D62</f>
        <v>81399</v>
      </c>
      <c r="E49" s="166">
        <f>E50+E51+E54+E57+E61+E62</f>
        <v>66599</v>
      </c>
      <c r="F49" s="166">
        <f>F50+F51+F54+F57+F61+F62</f>
        <v>81399</v>
      </c>
      <c r="G49" s="166">
        <f aca="true" t="shared" si="16" ref="G49:N49">G50+G51+G54+G57+G61+G62</f>
        <v>0</v>
      </c>
      <c r="H49" s="166">
        <f t="shared" si="16"/>
        <v>220000</v>
      </c>
      <c r="I49" s="166">
        <f t="shared" si="16"/>
        <v>220000</v>
      </c>
      <c r="J49" s="166">
        <f t="shared" si="16"/>
        <v>220000</v>
      </c>
      <c r="K49" s="166">
        <f t="shared" si="16"/>
        <v>0</v>
      </c>
      <c r="L49" s="166">
        <f t="shared" si="16"/>
        <v>560000</v>
      </c>
      <c r="M49" s="166">
        <f t="shared" si="16"/>
        <v>560000</v>
      </c>
      <c r="N49" s="166">
        <f t="shared" si="16"/>
        <v>560000</v>
      </c>
    </row>
    <row r="50" spans="1:14" s="75" customFormat="1" ht="25.5">
      <c r="A50" s="116">
        <v>3110</v>
      </c>
      <c r="B50" s="107" t="s">
        <v>61</v>
      </c>
      <c r="C50" s="113"/>
      <c r="D50" s="178">
        <v>81399</v>
      </c>
      <c r="E50" s="178">
        <v>66599</v>
      </c>
      <c r="F50" s="178">
        <f aca="true" t="shared" si="17" ref="F50:F67">C50+D50</f>
        <v>81399</v>
      </c>
      <c r="G50" s="178"/>
      <c r="H50" s="178">
        <v>220000</v>
      </c>
      <c r="I50" s="178">
        <v>220000</v>
      </c>
      <c r="J50" s="178">
        <f>G50+H50</f>
        <v>220000</v>
      </c>
      <c r="K50" s="178"/>
      <c r="L50" s="178">
        <v>130000</v>
      </c>
      <c r="M50" s="178">
        <v>130000</v>
      </c>
      <c r="N50" s="178">
        <f>K50+L50</f>
        <v>130000</v>
      </c>
    </row>
    <row r="51" spans="1:14" s="75" customFormat="1" ht="15">
      <c r="A51" s="116">
        <v>3120</v>
      </c>
      <c r="B51" s="107" t="s">
        <v>62</v>
      </c>
      <c r="C51" s="113">
        <f>SUM(C52:C53)</f>
        <v>0</v>
      </c>
      <c r="D51" s="113">
        <f>SUM(D52:D53)</f>
        <v>0</v>
      </c>
      <c r="E51" s="113">
        <f>SUM(E52:E53)</f>
        <v>0</v>
      </c>
      <c r="F51" s="113">
        <f>SUM(F52:F53)</f>
        <v>0</v>
      </c>
      <c r="G51" s="113">
        <f aca="true" t="shared" si="18" ref="G51:N51">SUM(G52:G53)</f>
        <v>0</v>
      </c>
      <c r="H51" s="113">
        <f t="shared" si="18"/>
        <v>0</v>
      </c>
      <c r="I51" s="113">
        <f t="shared" si="18"/>
        <v>0</v>
      </c>
      <c r="J51" s="113">
        <f t="shared" si="18"/>
        <v>0</v>
      </c>
      <c r="K51" s="113">
        <f t="shared" si="18"/>
        <v>0</v>
      </c>
      <c r="L51" s="113">
        <f t="shared" si="18"/>
        <v>0</v>
      </c>
      <c r="M51" s="113">
        <f>SUM(M52:M53)</f>
        <v>0</v>
      </c>
      <c r="N51" s="113">
        <f t="shared" si="18"/>
        <v>0</v>
      </c>
    </row>
    <row r="52" spans="1:14" s="75" customFormat="1" ht="15">
      <c r="A52" s="116">
        <v>3121</v>
      </c>
      <c r="B52" s="107" t="s">
        <v>63</v>
      </c>
      <c r="C52" s="113"/>
      <c r="D52" s="113"/>
      <c r="E52" s="113"/>
      <c r="F52" s="113">
        <f t="shared" si="17"/>
        <v>0</v>
      </c>
      <c r="G52" s="113"/>
      <c r="H52" s="113"/>
      <c r="I52" s="113"/>
      <c r="J52" s="113">
        <f>G52+H52</f>
        <v>0</v>
      </c>
      <c r="K52" s="113"/>
      <c r="L52" s="113"/>
      <c r="M52" s="113"/>
      <c r="N52" s="113">
        <f>K52+L52</f>
        <v>0</v>
      </c>
    </row>
    <row r="53" spans="1:15" s="75" customFormat="1" ht="15">
      <c r="A53" s="116">
        <v>3122</v>
      </c>
      <c r="B53" s="107" t="s">
        <v>64</v>
      </c>
      <c r="C53" s="113"/>
      <c r="D53" s="113"/>
      <c r="E53" s="113"/>
      <c r="F53" s="113">
        <f t="shared" si="17"/>
        <v>0</v>
      </c>
      <c r="G53" s="113"/>
      <c r="H53" s="113"/>
      <c r="I53" s="113"/>
      <c r="J53" s="113">
        <f>G53+H53</f>
        <v>0</v>
      </c>
      <c r="K53" s="113"/>
      <c r="L53" s="113"/>
      <c r="M53" s="113"/>
      <c r="N53" s="113">
        <f>K53+L53</f>
        <v>0</v>
      </c>
      <c r="O53" s="75">
        <v>0</v>
      </c>
    </row>
    <row r="54" spans="1:14" s="75" customFormat="1" ht="15">
      <c r="A54" s="116">
        <v>3130</v>
      </c>
      <c r="B54" s="107" t="s">
        <v>65</v>
      </c>
      <c r="C54" s="113">
        <f>SUM(C55:C56)</f>
        <v>0</v>
      </c>
      <c r="D54" s="113">
        <f>SUM(D55:D56)</f>
        <v>0</v>
      </c>
      <c r="E54" s="113">
        <f>SUM(E55:E56)</f>
        <v>0</v>
      </c>
      <c r="F54" s="113">
        <f>SUM(F55:F56)</f>
        <v>0</v>
      </c>
      <c r="G54" s="113">
        <f aca="true" t="shared" si="19" ref="G54:N54">SUM(G55:G56)</f>
        <v>0</v>
      </c>
      <c r="H54" s="113">
        <f t="shared" si="19"/>
        <v>0</v>
      </c>
      <c r="I54" s="113">
        <f t="shared" si="19"/>
        <v>0</v>
      </c>
      <c r="J54" s="113">
        <f t="shared" si="19"/>
        <v>0</v>
      </c>
      <c r="K54" s="113">
        <f t="shared" si="19"/>
        <v>0</v>
      </c>
      <c r="L54" s="178">
        <f t="shared" si="19"/>
        <v>0</v>
      </c>
      <c r="M54" s="178">
        <f>SUM(M55:M56)</f>
        <v>0</v>
      </c>
      <c r="N54" s="113">
        <f t="shared" si="19"/>
        <v>0</v>
      </c>
    </row>
    <row r="55" spans="1:14" s="75" customFormat="1" ht="15">
      <c r="A55" s="116">
        <v>3131</v>
      </c>
      <c r="B55" s="107" t="s">
        <v>66</v>
      </c>
      <c r="C55" s="113"/>
      <c r="D55" s="113"/>
      <c r="E55" s="113"/>
      <c r="F55" s="113">
        <f t="shared" si="17"/>
        <v>0</v>
      </c>
      <c r="G55" s="113"/>
      <c r="H55" s="113"/>
      <c r="I55" s="113"/>
      <c r="J55" s="113">
        <f>G55+H55</f>
        <v>0</v>
      </c>
      <c r="K55" s="113"/>
      <c r="L55" s="178"/>
      <c r="M55" s="178"/>
      <c r="N55" s="113">
        <f>K55+L55</f>
        <v>0</v>
      </c>
    </row>
    <row r="56" spans="1:14" s="75" customFormat="1" ht="15">
      <c r="A56" s="116">
        <v>3132</v>
      </c>
      <c r="B56" s="107" t="s">
        <v>67</v>
      </c>
      <c r="C56" s="113"/>
      <c r="D56" s="113"/>
      <c r="E56" s="113"/>
      <c r="F56" s="113">
        <f t="shared" si="17"/>
        <v>0</v>
      </c>
      <c r="G56" s="113"/>
      <c r="H56" s="113"/>
      <c r="I56" s="113"/>
      <c r="J56" s="113">
        <f>G56+H56</f>
        <v>0</v>
      </c>
      <c r="K56" s="113"/>
      <c r="L56" s="178"/>
      <c r="M56" s="178"/>
      <c r="N56" s="113">
        <f>K56+L56</f>
        <v>0</v>
      </c>
    </row>
    <row r="57" spans="1:14" s="75" customFormat="1" ht="15">
      <c r="A57" s="116">
        <v>3140</v>
      </c>
      <c r="B57" s="107" t="s">
        <v>68</v>
      </c>
      <c r="C57" s="113">
        <f>SUM(C58:C60)</f>
        <v>0</v>
      </c>
      <c r="D57" s="113">
        <f>SUM(D58:D60)</f>
        <v>0</v>
      </c>
      <c r="E57" s="113">
        <f>SUM(E58:E60)</f>
        <v>0</v>
      </c>
      <c r="F57" s="113">
        <f>SUM(F58:F60)</f>
        <v>0</v>
      </c>
      <c r="G57" s="113">
        <f aca="true" t="shared" si="20" ref="G57:N57">SUM(G58:G60)</f>
        <v>0</v>
      </c>
      <c r="H57" s="113">
        <f t="shared" si="20"/>
        <v>0</v>
      </c>
      <c r="I57" s="113">
        <f t="shared" si="20"/>
        <v>0</v>
      </c>
      <c r="J57" s="113">
        <f t="shared" si="20"/>
        <v>0</v>
      </c>
      <c r="K57" s="113">
        <f t="shared" si="20"/>
        <v>0</v>
      </c>
      <c r="L57" s="178">
        <f t="shared" si="20"/>
        <v>430000</v>
      </c>
      <c r="M57" s="178">
        <f>SUM(M58:M60)</f>
        <v>430000</v>
      </c>
      <c r="N57" s="113">
        <f t="shared" si="20"/>
        <v>430000</v>
      </c>
    </row>
    <row r="58" spans="1:14" s="75" customFormat="1" ht="15">
      <c r="A58" s="116">
        <v>3141</v>
      </c>
      <c r="B58" s="107" t="s">
        <v>69</v>
      </c>
      <c r="C58" s="113"/>
      <c r="D58" s="113"/>
      <c r="E58" s="113"/>
      <c r="F58" s="113">
        <f t="shared" si="17"/>
        <v>0</v>
      </c>
      <c r="G58" s="113"/>
      <c r="H58" s="113"/>
      <c r="I58" s="113"/>
      <c r="J58" s="113">
        <f>G58+H58</f>
        <v>0</v>
      </c>
      <c r="K58" s="113"/>
      <c r="L58" s="178"/>
      <c r="M58" s="178"/>
      <c r="N58" s="113">
        <f>K58+L58</f>
        <v>0</v>
      </c>
    </row>
    <row r="59" spans="1:14" s="75" customFormat="1" ht="15">
      <c r="A59" s="116">
        <v>3142</v>
      </c>
      <c r="B59" s="107" t="s">
        <v>70</v>
      </c>
      <c r="C59" s="113"/>
      <c r="D59" s="113"/>
      <c r="E59" s="113"/>
      <c r="F59" s="113">
        <f t="shared" si="17"/>
        <v>0</v>
      </c>
      <c r="G59" s="113"/>
      <c r="H59" s="113"/>
      <c r="I59" s="113"/>
      <c r="J59" s="113">
        <f>G59+H59</f>
        <v>0</v>
      </c>
      <c r="K59" s="113"/>
      <c r="L59" s="178">
        <v>430000</v>
      </c>
      <c r="M59" s="178">
        <v>430000</v>
      </c>
      <c r="N59" s="113">
        <f>K59+L59</f>
        <v>430000</v>
      </c>
    </row>
    <row r="60" spans="1:14" s="75" customFormat="1" ht="25.5">
      <c r="A60" s="116">
        <v>3143</v>
      </c>
      <c r="B60" s="107" t="s">
        <v>71</v>
      </c>
      <c r="C60" s="113"/>
      <c r="D60" s="113"/>
      <c r="E60" s="113"/>
      <c r="F60" s="113">
        <f t="shared" si="17"/>
        <v>0</v>
      </c>
      <c r="G60" s="113"/>
      <c r="H60" s="113"/>
      <c r="I60" s="113"/>
      <c r="J60" s="113">
        <f>G60+H60</f>
        <v>0</v>
      </c>
      <c r="K60" s="113"/>
      <c r="L60" s="113"/>
      <c r="M60" s="113"/>
      <c r="N60" s="113">
        <f>K60+L60</f>
        <v>0</v>
      </c>
    </row>
    <row r="61" spans="1:14" s="75" customFormat="1" ht="15">
      <c r="A61" s="116">
        <v>3150</v>
      </c>
      <c r="B61" s="107" t="s">
        <v>72</v>
      </c>
      <c r="C61" s="113"/>
      <c r="D61" s="113"/>
      <c r="E61" s="113"/>
      <c r="F61" s="113">
        <f t="shared" si="17"/>
        <v>0</v>
      </c>
      <c r="G61" s="113"/>
      <c r="H61" s="113"/>
      <c r="I61" s="113"/>
      <c r="J61" s="113">
        <f>G61+H61</f>
        <v>0</v>
      </c>
      <c r="K61" s="113"/>
      <c r="L61" s="113"/>
      <c r="M61" s="113"/>
      <c r="N61" s="113">
        <f>K61+L61</f>
        <v>0</v>
      </c>
    </row>
    <row r="62" spans="1:14" s="75" customFormat="1" ht="15">
      <c r="A62" s="116">
        <v>3160</v>
      </c>
      <c r="B62" s="107" t="s">
        <v>73</v>
      </c>
      <c r="C62" s="113"/>
      <c r="D62" s="113"/>
      <c r="E62" s="113"/>
      <c r="F62" s="113">
        <f t="shared" si="17"/>
        <v>0</v>
      </c>
      <c r="G62" s="113"/>
      <c r="H62" s="113"/>
      <c r="I62" s="113"/>
      <c r="J62" s="113">
        <f>G62+H62</f>
        <v>0</v>
      </c>
      <c r="K62" s="113"/>
      <c r="L62" s="113"/>
      <c r="M62" s="113"/>
      <c r="N62" s="113">
        <f>K62+L62</f>
        <v>0</v>
      </c>
    </row>
    <row r="63" spans="1:14" s="75" customFormat="1" ht="15">
      <c r="A63" s="115">
        <v>3200</v>
      </c>
      <c r="B63" s="106" t="s">
        <v>74</v>
      </c>
      <c r="C63" s="112">
        <f>SUM(C64:C67)</f>
        <v>0</v>
      </c>
      <c r="D63" s="112">
        <f>SUM(D64:D67)</f>
        <v>0</v>
      </c>
      <c r="E63" s="112">
        <f>SUM(E64:E67)</f>
        <v>0</v>
      </c>
      <c r="F63" s="112">
        <f>SUM(F64:F67)</f>
        <v>0</v>
      </c>
      <c r="G63" s="112">
        <f aca="true" t="shared" si="21" ref="G63:N63">SUM(G64:G67)</f>
        <v>0</v>
      </c>
      <c r="H63" s="112">
        <f t="shared" si="21"/>
        <v>0</v>
      </c>
      <c r="I63" s="112">
        <f t="shared" si="21"/>
        <v>0</v>
      </c>
      <c r="J63" s="112">
        <f t="shared" si="21"/>
        <v>0</v>
      </c>
      <c r="K63" s="112">
        <f t="shared" si="21"/>
        <v>0</v>
      </c>
      <c r="L63" s="112">
        <f t="shared" si="21"/>
        <v>0</v>
      </c>
      <c r="M63" s="112">
        <f t="shared" si="21"/>
        <v>0</v>
      </c>
      <c r="N63" s="112">
        <f t="shared" si="21"/>
        <v>0</v>
      </c>
    </row>
    <row r="64" spans="1:14" s="75" customFormat="1" ht="25.5">
      <c r="A64" s="116">
        <v>3210</v>
      </c>
      <c r="B64" s="107" t="s">
        <v>75</v>
      </c>
      <c r="C64" s="113"/>
      <c r="D64" s="113"/>
      <c r="E64" s="113"/>
      <c r="F64" s="113">
        <f t="shared" si="17"/>
        <v>0</v>
      </c>
      <c r="G64" s="113"/>
      <c r="H64" s="113"/>
      <c r="I64" s="113"/>
      <c r="J64" s="113">
        <f>G64+H64</f>
        <v>0</v>
      </c>
      <c r="K64" s="113"/>
      <c r="L64" s="113"/>
      <c r="M64" s="113"/>
      <c r="N64" s="113">
        <f>K64+L64</f>
        <v>0</v>
      </c>
    </row>
    <row r="65" spans="1:14" s="75" customFormat="1" ht="25.5">
      <c r="A65" s="116">
        <v>3220</v>
      </c>
      <c r="B65" s="107" t="s">
        <v>76</v>
      </c>
      <c r="C65" s="113"/>
      <c r="D65" s="113"/>
      <c r="E65" s="113"/>
      <c r="F65" s="113">
        <f t="shared" si="17"/>
        <v>0</v>
      </c>
      <c r="G65" s="113"/>
      <c r="H65" s="113"/>
      <c r="I65" s="113"/>
      <c r="J65" s="113">
        <f>G65+H65</f>
        <v>0</v>
      </c>
      <c r="K65" s="113"/>
      <c r="L65" s="113"/>
      <c r="M65" s="113"/>
      <c r="N65" s="113">
        <f>K65+L65</f>
        <v>0</v>
      </c>
    </row>
    <row r="66" spans="1:14" s="75" customFormat="1" ht="25.5">
      <c r="A66" s="116">
        <v>3230</v>
      </c>
      <c r="B66" s="107" t="s">
        <v>77</v>
      </c>
      <c r="C66" s="113"/>
      <c r="D66" s="113"/>
      <c r="E66" s="113"/>
      <c r="F66" s="113">
        <f t="shared" si="17"/>
        <v>0</v>
      </c>
      <c r="G66" s="113"/>
      <c r="H66" s="113"/>
      <c r="I66" s="113"/>
      <c r="J66" s="113">
        <f>G66+H66</f>
        <v>0</v>
      </c>
      <c r="K66" s="113"/>
      <c r="L66" s="113"/>
      <c r="M66" s="113"/>
      <c r="N66" s="113">
        <f>K66+L66</f>
        <v>0</v>
      </c>
    </row>
    <row r="67" spans="1:14" s="75" customFormat="1" ht="15">
      <c r="A67" s="117">
        <v>3240</v>
      </c>
      <c r="B67" s="107" t="s">
        <v>78</v>
      </c>
      <c r="C67" s="178"/>
      <c r="D67" s="178"/>
      <c r="E67" s="178"/>
      <c r="F67" s="178">
        <f t="shared" si="17"/>
        <v>0</v>
      </c>
      <c r="G67" s="178"/>
      <c r="H67" s="178"/>
      <c r="I67" s="178"/>
      <c r="J67" s="178">
        <f>G67+H67</f>
        <v>0</v>
      </c>
      <c r="K67" s="178"/>
      <c r="L67" s="178"/>
      <c r="M67" s="178"/>
      <c r="N67" s="178">
        <f>K67+L67</f>
        <v>0</v>
      </c>
    </row>
    <row r="68" spans="1:14" s="104" customFormat="1" ht="14.25">
      <c r="A68" s="159"/>
      <c r="B68" s="98" t="s">
        <v>107</v>
      </c>
      <c r="C68" s="180">
        <f aca="true" t="shared" si="22" ref="C68:N68">C7+C48</f>
        <v>10631366</v>
      </c>
      <c r="D68" s="180">
        <f t="shared" si="22"/>
        <v>584200</v>
      </c>
      <c r="E68" s="180">
        <f t="shared" si="22"/>
        <v>66599</v>
      </c>
      <c r="F68" s="180">
        <f t="shared" si="22"/>
        <v>11215566</v>
      </c>
      <c r="G68" s="180">
        <f t="shared" si="22"/>
        <v>12426800</v>
      </c>
      <c r="H68" s="180">
        <f t="shared" si="22"/>
        <v>780000</v>
      </c>
      <c r="I68" s="180">
        <f t="shared" si="22"/>
        <v>220000</v>
      </c>
      <c r="J68" s="180">
        <f t="shared" si="22"/>
        <v>13206800</v>
      </c>
      <c r="K68" s="180">
        <f t="shared" si="22"/>
        <v>14433300</v>
      </c>
      <c r="L68" s="180">
        <f t="shared" si="22"/>
        <v>1060000</v>
      </c>
      <c r="M68" s="180">
        <f t="shared" si="22"/>
        <v>560000</v>
      </c>
      <c r="N68" s="180">
        <f t="shared" si="22"/>
        <v>15493300</v>
      </c>
    </row>
    <row r="69" spans="8:13" ht="15.75">
      <c r="H69" s="241"/>
      <c r="M69" s="241"/>
    </row>
    <row r="70" spans="1:14" ht="15.75">
      <c r="A70" s="165" t="s">
        <v>256</v>
      </c>
      <c r="B70" s="165"/>
      <c r="C70" s="165"/>
      <c r="D70" s="165"/>
      <c r="E70" s="165"/>
      <c r="F70" s="165"/>
      <c r="G70" s="59"/>
      <c r="H70" s="59"/>
      <c r="I70" s="59"/>
      <c r="J70" s="59"/>
      <c r="K70" s="59"/>
      <c r="L70" s="59"/>
      <c r="M70" s="59"/>
      <c r="N70" s="34" t="s">
        <v>106</v>
      </c>
    </row>
    <row r="71" spans="1:14" s="75" customFormat="1" ht="15" customHeight="1">
      <c r="A71" s="318" t="s">
        <v>137</v>
      </c>
      <c r="B71" s="318" t="s">
        <v>96</v>
      </c>
      <c r="C71" s="307" t="s">
        <v>177</v>
      </c>
      <c r="D71" s="308"/>
      <c r="E71" s="308"/>
      <c r="F71" s="309"/>
      <c r="G71" s="307" t="s">
        <v>180</v>
      </c>
      <c r="H71" s="308"/>
      <c r="I71" s="308"/>
      <c r="J71" s="309"/>
      <c r="K71" s="307" t="s">
        <v>178</v>
      </c>
      <c r="L71" s="308"/>
      <c r="M71" s="308"/>
      <c r="N71" s="309"/>
    </row>
    <row r="72" spans="1:14" s="75" customFormat="1" ht="45">
      <c r="A72" s="319"/>
      <c r="B72" s="320"/>
      <c r="C72" s="161" t="s">
        <v>23</v>
      </c>
      <c r="D72" s="114" t="s">
        <v>24</v>
      </c>
      <c r="E72" s="151" t="s">
        <v>110</v>
      </c>
      <c r="F72" s="151" t="s">
        <v>113</v>
      </c>
      <c r="G72" s="161" t="s">
        <v>23</v>
      </c>
      <c r="H72" s="114" t="s">
        <v>24</v>
      </c>
      <c r="I72" s="151" t="s">
        <v>110</v>
      </c>
      <c r="J72" s="151" t="s">
        <v>114</v>
      </c>
      <c r="K72" s="161" t="s">
        <v>23</v>
      </c>
      <c r="L72" s="114" t="s">
        <v>24</v>
      </c>
      <c r="M72" s="151" t="s">
        <v>110</v>
      </c>
      <c r="N72" s="151" t="s">
        <v>18</v>
      </c>
    </row>
    <row r="73" spans="1:14" s="75" customFormat="1" ht="15">
      <c r="A73" s="58">
        <v>1</v>
      </c>
      <c r="B73" s="58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75" customFormat="1" ht="15">
      <c r="A74" s="60"/>
      <c r="B74" s="74"/>
      <c r="C74" s="147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</row>
    <row r="75" spans="1:14" s="75" customFormat="1" ht="15">
      <c r="A75" s="60"/>
      <c r="B75" s="74"/>
      <c r="C75" s="147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</row>
    <row r="76" spans="1:14" s="75" customFormat="1" ht="15">
      <c r="A76" s="125"/>
      <c r="B76" s="98" t="s">
        <v>107</v>
      </c>
      <c r="C76" s="124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</row>
  </sheetData>
  <sheetProtection/>
  <mergeCells count="15">
    <mergeCell ref="G45:J45"/>
    <mergeCell ref="C4:F4"/>
    <mergeCell ref="G4:J4"/>
    <mergeCell ref="K4:N4"/>
    <mergeCell ref="B4:B5"/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zoomScalePageLayoutView="0" workbookViewId="0" topLeftCell="A37">
      <selection activeCell="B3" sqref="B3:B4"/>
    </sheetView>
  </sheetViews>
  <sheetFormatPr defaultColWidth="9.00390625" defaultRowHeight="12.75"/>
  <cols>
    <col min="1" max="1" width="13.125" style="33" customWidth="1"/>
    <col min="2" max="2" width="67.75390625" style="33" customWidth="1"/>
    <col min="3" max="10" width="12.75390625" style="33" customWidth="1"/>
    <col min="11" max="16384" width="9.125" style="33" customWidth="1"/>
  </cols>
  <sheetData>
    <row r="1" spans="2:10" s="51" customFormat="1" ht="15.75">
      <c r="B1" s="31"/>
      <c r="C1" s="31"/>
      <c r="D1" s="31"/>
      <c r="E1" s="31"/>
      <c r="F1" s="31"/>
      <c r="H1" s="129"/>
      <c r="I1" s="129"/>
      <c r="J1" s="137"/>
    </row>
    <row r="2" spans="1:10" s="35" customFormat="1" ht="15.75">
      <c r="A2" s="31" t="s">
        <v>237</v>
      </c>
      <c r="B2" s="33"/>
      <c r="C2" s="33"/>
      <c r="D2" s="33"/>
      <c r="E2" s="33"/>
      <c r="F2" s="33"/>
      <c r="G2" s="33"/>
      <c r="H2" s="33"/>
      <c r="I2" s="33"/>
      <c r="J2" s="34" t="s">
        <v>106</v>
      </c>
    </row>
    <row r="3" spans="1:10" s="75" customFormat="1" ht="15" customHeight="1">
      <c r="A3" s="318" t="s">
        <v>136</v>
      </c>
      <c r="B3" s="318" t="s">
        <v>96</v>
      </c>
      <c r="C3" s="321" t="s">
        <v>142</v>
      </c>
      <c r="D3" s="322"/>
      <c r="E3" s="322"/>
      <c r="F3" s="323"/>
      <c r="G3" s="321" t="s">
        <v>181</v>
      </c>
      <c r="H3" s="322"/>
      <c r="I3" s="322"/>
      <c r="J3" s="323"/>
    </row>
    <row r="4" spans="1:10" s="75" customFormat="1" ht="60" customHeight="1">
      <c r="A4" s="320"/>
      <c r="B4" s="319"/>
      <c r="C4" s="161" t="s">
        <v>23</v>
      </c>
      <c r="D4" s="114" t="s">
        <v>24</v>
      </c>
      <c r="E4" s="151" t="s">
        <v>110</v>
      </c>
      <c r="F4" s="151" t="s">
        <v>113</v>
      </c>
      <c r="G4" s="161" t="s">
        <v>23</v>
      </c>
      <c r="H4" s="114" t="s">
        <v>24</v>
      </c>
      <c r="I4" s="151" t="s">
        <v>110</v>
      </c>
      <c r="J4" s="151" t="s">
        <v>114</v>
      </c>
    </row>
    <row r="5" spans="1:10" s="75" customFormat="1" ht="15">
      <c r="A5" s="60">
        <v>1</v>
      </c>
      <c r="B5" s="60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75" customFormat="1" ht="15">
      <c r="A6" s="115">
        <v>2000</v>
      </c>
      <c r="B6" s="106" t="s">
        <v>25</v>
      </c>
      <c r="C6" s="166">
        <f aca="true" t="shared" si="0" ref="C6:J6">C7+C12+C29+C32+C36+C40</f>
        <v>15540089</v>
      </c>
      <c r="D6" s="166">
        <f t="shared" si="0"/>
        <v>528500</v>
      </c>
      <c r="E6" s="166">
        <f t="shared" si="0"/>
        <v>0</v>
      </c>
      <c r="F6" s="166">
        <f t="shared" si="0"/>
        <v>16068589</v>
      </c>
      <c r="G6" s="166">
        <f t="shared" si="0"/>
        <v>16659946</v>
      </c>
      <c r="H6" s="166">
        <f t="shared" si="0"/>
        <v>556511</v>
      </c>
      <c r="I6" s="166">
        <f t="shared" si="0"/>
        <v>0</v>
      </c>
      <c r="J6" s="166">
        <f t="shared" si="0"/>
        <v>17216457</v>
      </c>
    </row>
    <row r="7" spans="1:10" s="75" customFormat="1" ht="15">
      <c r="A7" s="115">
        <v>2100</v>
      </c>
      <c r="B7" s="106" t="s">
        <v>26</v>
      </c>
      <c r="C7" s="166">
        <f aca="true" t="shared" si="1" ref="C7:J7">C8+C11</f>
        <v>11843496</v>
      </c>
      <c r="D7" s="166">
        <f t="shared" si="1"/>
        <v>0</v>
      </c>
      <c r="E7" s="166">
        <f t="shared" si="1"/>
        <v>0</v>
      </c>
      <c r="F7" s="166">
        <f t="shared" si="1"/>
        <v>11843496</v>
      </c>
      <c r="G7" s="166">
        <f t="shared" si="1"/>
        <v>12755461</v>
      </c>
      <c r="H7" s="166">
        <f t="shared" si="1"/>
        <v>0</v>
      </c>
      <c r="I7" s="166">
        <f t="shared" si="1"/>
        <v>0</v>
      </c>
      <c r="J7" s="166">
        <f t="shared" si="1"/>
        <v>12755461</v>
      </c>
    </row>
    <row r="8" spans="1:10" s="75" customFormat="1" ht="15">
      <c r="A8" s="116">
        <v>2110</v>
      </c>
      <c r="B8" s="107" t="s">
        <v>27</v>
      </c>
      <c r="C8" s="178">
        <f aca="true" t="shared" si="2" ref="C8:J8">SUM(C9:C10)</f>
        <v>9707796</v>
      </c>
      <c r="D8" s="178">
        <f t="shared" si="2"/>
        <v>0</v>
      </c>
      <c r="E8" s="178">
        <f t="shared" si="2"/>
        <v>0</v>
      </c>
      <c r="F8" s="178">
        <f t="shared" si="2"/>
        <v>9707796</v>
      </c>
      <c r="G8" s="178">
        <f t="shared" si="2"/>
        <v>10455296</v>
      </c>
      <c r="H8" s="178">
        <f t="shared" si="2"/>
        <v>0</v>
      </c>
      <c r="I8" s="178">
        <f t="shared" si="2"/>
        <v>0</v>
      </c>
      <c r="J8" s="178">
        <f t="shared" si="2"/>
        <v>10455296</v>
      </c>
    </row>
    <row r="9" spans="1:10" s="75" customFormat="1" ht="15">
      <c r="A9" s="116">
        <v>2111</v>
      </c>
      <c r="B9" s="107" t="s">
        <v>28</v>
      </c>
      <c r="C9" s="178">
        <f>'6.1-6.2.'!K10*108/100</f>
        <v>9707796</v>
      </c>
      <c r="D9" s="178"/>
      <c r="E9" s="178"/>
      <c r="F9" s="178">
        <f aca="true" t="shared" si="3" ref="F9:F35">C9+D9</f>
        <v>9707796</v>
      </c>
      <c r="G9" s="178">
        <f>C9*107.7/100</f>
        <v>10455296</v>
      </c>
      <c r="H9" s="178"/>
      <c r="I9" s="178"/>
      <c r="J9" s="178">
        <f>G9+H9</f>
        <v>10455296</v>
      </c>
    </row>
    <row r="10" spans="1:10" s="75" customFormat="1" ht="15">
      <c r="A10" s="116">
        <v>2112</v>
      </c>
      <c r="B10" s="107" t="s">
        <v>29</v>
      </c>
      <c r="C10" s="178">
        <f>'6.1-6.2.'!K11*108/100</f>
        <v>0</v>
      </c>
      <c r="D10" s="178"/>
      <c r="E10" s="178"/>
      <c r="F10" s="178">
        <f t="shared" si="3"/>
        <v>0</v>
      </c>
      <c r="G10" s="178"/>
      <c r="H10" s="178"/>
      <c r="I10" s="178"/>
      <c r="J10" s="178">
        <f>G10+H10</f>
        <v>0</v>
      </c>
    </row>
    <row r="11" spans="1:10" s="75" customFormat="1" ht="15">
      <c r="A11" s="116">
        <v>2120</v>
      </c>
      <c r="B11" s="107" t="s">
        <v>30</v>
      </c>
      <c r="C11" s="178">
        <f>'6.1-6.2.'!K12*108/100</f>
        <v>2135700</v>
      </c>
      <c r="D11" s="178"/>
      <c r="E11" s="178"/>
      <c r="F11" s="178">
        <f t="shared" si="3"/>
        <v>2135700</v>
      </c>
      <c r="G11" s="178">
        <f>G9*22%</f>
        <v>2300165</v>
      </c>
      <c r="H11" s="178"/>
      <c r="I11" s="178"/>
      <c r="J11" s="178">
        <f>G11+H11</f>
        <v>2300165</v>
      </c>
    </row>
    <row r="12" spans="1:10" s="75" customFormat="1" ht="15">
      <c r="A12" s="115">
        <v>2200</v>
      </c>
      <c r="B12" s="106" t="s">
        <v>31</v>
      </c>
      <c r="C12" s="166">
        <f aca="true" t="shared" si="4" ref="C12:J12">C13+C14+C15+C16+C17+C18+C19+C26</f>
        <v>3696276</v>
      </c>
      <c r="D12" s="166">
        <f t="shared" si="4"/>
        <v>528500</v>
      </c>
      <c r="E12" s="166">
        <f t="shared" si="4"/>
        <v>0</v>
      </c>
      <c r="F12" s="166">
        <f t="shared" si="4"/>
        <v>4224776</v>
      </c>
      <c r="G12" s="166">
        <f t="shared" si="4"/>
        <v>3904151</v>
      </c>
      <c r="H12" s="166">
        <f t="shared" si="4"/>
        <v>556511</v>
      </c>
      <c r="I12" s="166">
        <f t="shared" si="4"/>
        <v>0</v>
      </c>
      <c r="J12" s="166">
        <f t="shared" si="4"/>
        <v>4460662</v>
      </c>
    </row>
    <row r="13" spans="1:10" s="75" customFormat="1" ht="15">
      <c r="A13" s="116">
        <v>2210</v>
      </c>
      <c r="B13" s="107" t="s">
        <v>32</v>
      </c>
      <c r="C13" s="178">
        <f>'6.1-6.2.'!K14*105.7/100</f>
        <v>561267</v>
      </c>
      <c r="D13" s="178">
        <f>'6.1-6.2.'!L14*105.7/100</f>
        <v>203578</v>
      </c>
      <c r="E13" s="206"/>
      <c r="F13" s="178">
        <f t="shared" si="3"/>
        <v>764845</v>
      </c>
      <c r="G13" s="178">
        <f aca="true" t="shared" si="5" ref="G13:H16">C13*105.3/100</f>
        <v>591014</v>
      </c>
      <c r="H13" s="178">
        <f t="shared" si="5"/>
        <v>214368</v>
      </c>
      <c r="I13" s="178"/>
      <c r="J13" s="178">
        <f aca="true" t="shared" si="6" ref="J13:J18">G13+H13</f>
        <v>805382</v>
      </c>
    </row>
    <row r="14" spans="1:10" s="75" customFormat="1" ht="15">
      <c r="A14" s="116">
        <v>2220</v>
      </c>
      <c r="B14" s="107" t="s">
        <v>33</v>
      </c>
      <c r="C14" s="178">
        <f>'6.1-6.2.'!K15*105.7/100</f>
        <v>121766</v>
      </c>
      <c r="D14" s="178">
        <f>'6.1-6.2.'!L15*105.7/100</f>
        <v>44817</v>
      </c>
      <c r="E14" s="206"/>
      <c r="F14" s="178">
        <f t="shared" si="3"/>
        <v>166583</v>
      </c>
      <c r="G14" s="178">
        <f t="shared" si="5"/>
        <v>128220</v>
      </c>
      <c r="H14" s="178">
        <f t="shared" si="5"/>
        <v>47192</v>
      </c>
      <c r="I14" s="178"/>
      <c r="J14" s="178">
        <f t="shared" si="6"/>
        <v>175412</v>
      </c>
    </row>
    <row r="15" spans="1:10" s="75" customFormat="1" ht="15">
      <c r="A15" s="116">
        <v>2230</v>
      </c>
      <c r="B15" s="107" t="s">
        <v>34</v>
      </c>
      <c r="C15" s="178">
        <f>'6.1-6.2.'!K16*105.7/100</f>
        <v>814736</v>
      </c>
      <c r="D15" s="178">
        <f>'6.1-6.2.'!L16*105.7/100</f>
        <v>280105</v>
      </c>
      <c r="E15" s="206"/>
      <c r="F15" s="178">
        <f t="shared" si="3"/>
        <v>1094841</v>
      </c>
      <c r="G15" s="178">
        <f t="shared" si="5"/>
        <v>857917</v>
      </c>
      <c r="H15" s="178">
        <f t="shared" si="5"/>
        <v>294951</v>
      </c>
      <c r="I15" s="178"/>
      <c r="J15" s="178">
        <f t="shared" si="6"/>
        <v>1152868</v>
      </c>
    </row>
    <row r="16" spans="1:10" s="75" customFormat="1" ht="15">
      <c r="A16" s="116">
        <v>2240</v>
      </c>
      <c r="B16" s="107" t="s">
        <v>35</v>
      </c>
      <c r="C16" s="178">
        <f>'6.1-6.2.'!K17*105.7/100</f>
        <v>687050</v>
      </c>
      <c r="D16" s="178">
        <f>'6.1-6.2.'!L17*105.6/100</f>
        <v>0</v>
      </c>
      <c r="E16" s="178"/>
      <c r="F16" s="178">
        <f t="shared" si="3"/>
        <v>687050</v>
      </c>
      <c r="G16" s="178">
        <f t="shared" si="5"/>
        <v>723464</v>
      </c>
      <c r="H16" s="178">
        <f t="shared" si="5"/>
        <v>0</v>
      </c>
      <c r="I16" s="178"/>
      <c r="J16" s="178">
        <f t="shared" si="6"/>
        <v>723464</v>
      </c>
    </row>
    <row r="17" spans="1:10" s="75" customFormat="1" ht="15">
      <c r="A17" s="116">
        <v>2250</v>
      </c>
      <c r="B17" s="107" t="s">
        <v>36</v>
      </c>
      <c r="C17" s="178">
        <f>'6.1-6.2.'!K18*105.7/100</f>
        <v>15009</v>
      </c>
      <c r="D17" s="178">
        <f>'6.1-6.2.'!L18*105.6/100</f>
        <v>0</v>
      </c>
      <c r="E17" s="178"/>
      <c r="F17" s="178">
        <f t="shared" si="3"/>
        <v>15009</v>
      </c>
      <c r="G17" s="178">
        <f>C17*105.3/100</f>
        <v>15804</v>
      </c>
      <c r="H17" s="178">
        <f>D17*105.6/100</f>
        <v>0</v>
      </c>
      <c r="I17" s="178"/>
      <c r="J17" s="178">
        <f t="shared" si="6"/>
        <v>15804</v>
      </c>
    </row>
    <row r="18" spans="1:10" s="75" customFormat="1" ht="15">
      <c r="A18" s="116">
        <v>2260</v>
      </c>
      <c r="B18" s="107" t="s">
        <v>37</v>
      </c>
      <c r="C18" s="178"/>
      <c r="D18" s="178"/>
      <c r="E18" s="178"/>
      <c r="F18" s="178">
        <f t="shared" si="3"/>
        <v>0</v>
      </c>
      <c r="G18" s="178"/>
      <c r="H18" s="178"/>
      <c r="I18" s="178"/>
      <c r="J18" s="178">
        <f t="shared" si="6"/>
        <v>0</v>
      </c>
    </row>
    <row r="19" spans="1:10" s="75" customFormat="1" ht="15">
      <c r="A19" s="116">
        <v>2270</v>
      </c>
      <c r="B19" s="107" t="s">
        <v>38</v>
      </c>
      <c r="C19" s="178">
        <f aca="true" t="shared" si="7" ref="C19:J19">SUM(C20:C25)</f>
        <v>1496448</v>
      </c>
      <c r="D19" s="178">
        <f t="shared" si="7"/>
        <v>0</v>
      </c>
      <c r="E19" s="178">
        <f t="shared" si="7"/>
        <v>0</v>
      </c>
      <c r="F19" s="178">
        <f t="shared" si="7"/>
        <v>1496448</v>
      </c>
      <c r="G19" s="178">
        <f t="shared" si="7"/>
        <v>1587732</v>
      </c>
      <c r="H19" s="178">
        <f t="shared" si="7"/>
        <v>0</v>
      </c>
      <c r="I19" s="178">
        <f t="shared" si="7"/>
        <v>0</v>
      </c>
      <c r="J19" s="178">
        <f t="shared" si="7"/>
        <v>1587732</v>
      </c>
    </row>
    <row r="20" spans="1:10" s="75" customFormat="1" ht="15">
      <c r="A20" s="116">
        <v>2271</v>
      </c>
      <c r="B20" s="107" t="s">
        <v>39</v>
      </c>
      <c r="C20" s="178">
        <f>'6.1-6.2.'!K21*1.08</f>
        <v>0</v>
      </c>
      <c r="D20" s="178"/>
      <c r="E20" s="178"/>
      <c r="F20" s="178">
        <f t="shared" si="3"/>
        <v>0</v>
      </c>
      <c r="G20" s="178"/>
      <c r="H20" s="178"/>
      <c r="I20" s="178"/>
      <c r="J20" s="178">
        <f aca="true" t="shared" si="8" ref="J20:J25">G20+H20</f>
        <v>0</v>
      </c>
    </row>
    <row r="21" spans="1:10" s="75" customFormat="1" ht="15">
      <c r="A21" s="116">
        <v>2272</v>
      </c>
      <c r="B21" s="107" t="s">
        <v>40</v>
      </c>
      <c r="C21" s="178">
        <f>'6.1-6.2.'!K22*1.08</f>
        <v>10584</v>
      </c>
      <c r="D21" s="178"/>
      <c r="E21" s="178"/>
      <c r="F21" s="178">
        <f t="shared" si="3"/>
        <v>10584</v>
      </c>
      <c r="G21" s="178">
        <f>C21*1.061</f>
        <v>11230</v>
      </c>
      <c r="H21" s="178"/>
      <c r="I21" s="178"/>
      <c r="J21" s="178">
        <f t="shared" si="8"/>
        <v>11230</v>
      </c>
    </row>
    <row r="22" spans="1:10" s="75" customFormat="1" ht="15">
      <c r="A22" s="116">
        <v>2273</v>
      </c>
      <c r="B22" s="107" t="s">
        <v>41</v>
      </c>
      <c r="C22" s="178">
        <f>'6.1-6.2.'!K23*1.08</f>
        <v>781272</v>
      </c>
      <c r="D22" s="178"/>
      <c r="E22" s="178"/>
      <c r="F22" s="178">
        <f t="shared" si="3"/>
        <v>781272</v>
      </c>
      <c r="G22" s="178">
        <f>C22*1.061</f>
        <v>828930</v>
      </c>
      <c r="H22" s="178"/>
      <c r="I22" s="178"/>
      <c r="J22" s="178">
        <f t="shared" si="8"/>
        <v>828930</v>
      </c>
    </row>
    <row r="23" spans="1:10" s="75" customFormat="1" ht="15">
      <c r="A23" s="116">
        <v>2274</v>
      </c>
      <c r="B23" s="107" t="s">
        <v>42</v>
      </c>
      <c r="C23" s="178">
        <f>'6.1-6.2.'!K24*1.08</f>
        <v>346680</v>
      </c>
      <c r="D23" s="178"/>
      <c r="E23" s="178"/>
      <c r="F23" s="178">
        <f t="shared" si="3"/>
        <v>346680</v>
      </c>
      <c r="G23" s="178">
        <f>C23*1.061</f>
        <v>367827</v>
      </c>
      <c r="H23" s="178"/>
      <c r="I23" s="178"/>
      <c r="J23" s="178">
        <f t="shared" si="8"/>
        <v>367827</v>
      </c>
    </row>
    <row r="24" spans="1:10" s="75" customFormat="1" ht="15">
      <c r="A24" s="116">
        <v>2275</v>
      </c>
      <c r="B24" s="107" t="s">
        <v>43</v>
      </c>
      <c r="C24" s="178">
        <f>'6.1-6.2.'!K25*1.08</f>
        <v>357912</v>
      </c>
      <c r="D24" s="178"/>
      <c r="E24" s="178"/>
      <c r="F24" s="178">
        <f>C24+D24</f>
        <v>357912</v>
      </c>
      <c r="G24" s="178">
        <f>C24*1.061</f>
        <v>379745</v>
      </c>
      <c r="H24" s="178"/>
      <c r="I24" s="178"/>
      <c r="J24" s="178">
        <f t="shared" si="8"/>
        <v>379745</v>
      </c>
    </row>
    <row r="25" spans="1:10" s="75" customFormat="1" ht="15">
      <c r="A25" s="116">
        <v>2276</v>
      </c>
      <c r="B25" s="107" t="s">
        <v>102</v>
      </c>
      <c r="C25" s="178">
        <f>'6.1-6.2.'!K26*1.08</f>
        <v>0</v>
      </c>
      <c r="D25" s="178"/>
      <c r="E25" s="178"/>
      <c r="F25" s="178">
        <f t="shared" si="3"/>
        <v>0</v>
      </c>
      <c r="G25" s="178">
        <f>C25*1.061</f>
        <v>0</v>
      </c>
      <c r="H25" s="178"/>
      <c r="I25" s="178"/>
      <c r="J25" s="178">
        <f t="shared" si="8"/>
        <v>0</v>
      </c>
    </row>
    <row r="26" spans="1:10" s="75" customFormat="1" ht="25.5">
      <c r="A26" s="116">
        <v>2280</v>
      </c>
      <c r="B26" s="107" t="s">
        <v>44</v>
      </c>
      <c r="C26" s="178">
        <f aca="true" t="shared" si="9" ref="C26:J26">SUM(C27:C28)</f>
        <v>0</v>
      </c>
      <c r="D26" s="178">
        <f t="shared" si="9"/>
        <v>0</v>
      </c>
      <c r="E26" s="178">
        <f t="shared" si="9"/>
        <v>0</v>
      </c>
      <c r="F26" s="178">
        <f t="shared" si="9"/>
        <v>0</v>
      </c>
      <c r="G26" s="178">
        <f t="shared" si="9"/>
        <v>0</v>
      </c>
      <c r="H26" s="178">
        <f t="shared" si="9"/>
        <v>0</v>
      </c>
      <c r="I26" s="178">
        <f t="shared" si="9"/>
        <v>0</v>
      </c>
      <c r="J26" s="178">
        <f t="shared" si="9"/>
        <v>0</v>
      </c>
    </row>
    <row r="27" spans="1:10" s="75" customFormat="1" ht="25.5">
      <c r="A27" s="116">
        <v>2281</v>
      </c>
      <c r="B27" s="107" t="s">
        <v>45</v>
      </c>
      <c r="C27" s="178"/>
      <c r="D27" s="178"/>
      <c r="E27" s="178"/>
      <c r="F27" s="178">
        <f t="shared" si="3"/>
        <v>0</v>
      </c>
      <c r="G27" s="178"/>
      <c r="H27" s="178"/>
      <c r="I27" s="178"/>
      <c r="J27" s="178">
        <f>G27+H27</f>
        <v>0</v>
      </c>
    </row>
    <row r="28" spans="1:10" s="75" customFormat="1" ht="25.5">
      <c r="A28" s="116">
        <v>2282</v>
      </c>
      <c r="B28" s="107" t="s">
        <v>46</v>
      </c>
      <c r="C28" s="178"/>
      <c r="D28" s="178"/>
      <c r="E28" s="178"/>
      <c r="F28" s="178">
        <f t="shared" si="3"/>
        <v>0</v>
      </c>
      <c r="G28" s="178"/>
      <c r="H28" s="178"/>
      <c r="I28" s="178"/>
      <c r="J28" s="178">
        <f>G28+H28</f>
        <v>0</v>
      </c>
    </row>
    <row r="29" spans="1:10" s="75" customFormat="1" ht="15">
      <c r="A29" s="115">
        <v>2400</v>
      </c>
      <c r="B29" s="106" t="s">
        <v>47</v>
      </c>
      <c r="C29" s="166">
        <f aca="true" t="shared" si="10" ref="C29:J29">SUM(C30:C31)</f>
        <v>0</v>
      </c>
      <c r="D29" s="166">
        <f t="shared" si="10"/>
        <v>0</v>
      </c>
      <c r="E29" s="166">
        <f t="shared" si="10"/>
        <v>0</v>
      </c>
      <c r="F29" s="166">
        <f t="shared" si="10"/>
        <v>0</v>
      </c>
      <c r="G29" s="166">
        <f t="shared" si="10"/>
        <v>0</v>
      </c>
      <c r="H29" s="166">
        <f t="shared" si="10"/>
        <v>0</v>
      </c>
      <c r="I29" s="166">
        <f t="shared" si="10"/>
        <v>0</v>
      </c>
      <c r="J29" s="166">
        <f t="shared" si="10"/>
        <v>0</v>
      </c>
    </row>
    <row r="30" spans="1:10" s="75" customFormat="1" ht="15">
      <c r="A30" s="116">
        <v>2410</v>
      </c>
      <c r="B30" s="107" t="s">
        <v>48</v>
      </c>
      <c r="C30" s="178"/>
      <c r="D30" s="178"/>
      <c r="E30" s="178"/>
      <c r="F30" s="178">
        <f t="shared" si="3"/>
        <v>0</v>
      </c>
      <c r="G30" s="178"/>
      <c r="H30" s="178"/>
      <c r="I30" s="178"/>
      <c r="J30" s="178">
        <f aca="true" t="shared" si="11" ref="J30:J35">G30+H30</f>
        <v>0</v>
      </c>
    </row>
    <row r="31" spans="1:10" s="75" customFormat="1" ht="15">
      <c r="A31" s="116">
        <v>2420</v>
      </c>
      <c r="B31" s="107" t="s">
        <v>49</v>
      </c>
      <c r="C31" s="178"/>
      <c r="D31" s="178"/>
      <c r="E31" s="178"/>
      <c r="F31" s="178">
        <f t="shared" si="3"/>
        <v>0</v>
      </c>
      <c r="G31" s="178"/>
      <c r="H31" s="178"/>
      <c r="I31" s="178"/>
      <c r="J31" s="178">
        <f t="shared" si="11"/>
        <v>0</v>
      </c>
    </row>
    <row r="32" spans="1:10" s="75" customFormat="1" ht="15">
      <c r="A32" s="115">
        <v>2600</v>
      </c>
      <c r="B32" s="106" t="s">
        <v>50</v>
      </c>
      <c r="C32" s="166">
        <f>SUM(C33:C35)</f>
        <v>0</v>
      </c>
      <c r="D32" s="166">
        <f>SUM(D33:D35)</f>
        <v>0</v>
      </c>
      <c r="E32" s="166">
        <f>SUM(E33:E35)</f>
        <v>0</v>
      </c>
      <c r="F32" s="166">
        <f t="shared" si="3"/>
        <v>0</v>
      </c>
      <c r="G32" s="166">
        <f>SUM(G33:G35)</f>
        <v>0</v>
      </c>
      <c r="H32" s="166">
        <f>SUM(H33:H35)</f>
        <v>0</v>
      </c>
      <c r="I32" s="166">
        <f>SUM(I33:I35)</f>
        <v>0</v>
      </c>
      <c r="J32" s="166">
        <f t="shared" si="11"/>
        <v>0</v>
      </c>
    </row>
    <row r="33" spans="1:10" s="75" customFormat="1" ht="15">
      <c r="A33" s="116">
        <v>2610</v>
      </c>
      <c r="B33" s="107" t="s">
        <v>51</v>
      </c>
      <c r="C33" s="178"/>
      <c r="D33" s="178"/>
      <c r="E33" s="178"/>
      <c r="F33" s="178">
        <f t="shared" si="3"/>
        <v>0</v>
      </c>
      <c r="G33" s="178"/>
      <c r="H33" s="178"/>
      <c r="I33" s="178"/>
      <c r="J33" s="178">
        <f t="shared" si="11"/>
        <v>0</v>
      </c>
    </row>
    <row r="34" spans="1:10" s="75" customFormat="1" ht="15">
      <c r="A34" s="117">
        <v>2620</v>
      </c>
      <c r="B34" s="108" t="s">
        <v>52</v>
      </c>
      <c r="C34" s="204"/>
      <c r="D34" s="204"/>
      <c r="E34" s="204"/>
      <c r="F34" s="204">
        <f t="shared" si="3"/>
        <v>0</v>
      </c>
      <c r="G34" s="204"/>
      <c r="H34" s="204"/>
      <c r="I34" s="204"/>
      <c r="J34" s="204">
        <f t="shared" si="11"/>
        <v>0</v>
      </c>
    </row>
    <row r="35" spans="1:10" s="75" customFormat="1" ht="15">
      <c r="A35" s="118">
        <v>2630</v>
      </c>
      <c r="B35" s="109" t="s">
        <v>53</v>
      </c>
      <c r="C35" s="178"/>
      <c r="D35" s="178"/>
      <c r="E35" s="178"/>
      <c r="F35" s="178">
        <f t="shared" si="3"/>
        <v>0</v>
      </c>
      <c r="G35" s="178"/>
      <c r="H35" s="178"/>
      <c r="I35" s="178"/>
      <c r="J35" s="178">
        <f t="shared" si="11"/>
        <v>0</v>
      </c>
    </row>
    <row r="36" spans="1:10" s="75" customFormat="1" ht="15">
      <c r="A36" s="119">
        <v>2700</v>
      </c>
      <c r="B36" s="110" t="s">
        <v>54</v>
      </c>
      <c r="C36" s="166">
        <f aca="true" t="shared" si="12" ref="C36:J36">SUM(C37:C39)</f>
        <v>0</v>
      </c>
      <c r="D36" s="166">
        <f t="shared" si="12"/>
        <v>0</v>
      </c>
      <c r="E36" s="166">
        <f t="shared" si="12"/>
        <v>0</v>
      </c>
      <c r="F36" s="166">
        <f t="shared" si="12"/>
        <v>0</v>
      </c>
      <c r="G36" s="166">
        <f t="shared" si="12"/>
        <v>0</v>
      </c>
      <c r="H36" s="166">
        <f t="shared" si="12"/>
        <v>0</v>
      </c>
      <c r="I36" s="166">
        <f t="shared" si="12"/>
        <v>0</v>
      </c>
      <c r="J36" s="166">
        <f t="shared" si="12"/>
        <v>0</v>
      </c>
    </row>
    <row r="37" spans="1:10" s="75" customFormat="1" ht="15">
      <c r="A37" s="118">
        <v>2710</v>
      </c>
      <c r="B37" s="109" t="s">
        <v>55</v>
      </c>
      <c r="C37" s="178"/>
      <c r="D37" s="178"/>
      <c r="E37" s="178"/>
      <c r="F37" s="178">
        <f>C37+D37</f>
        <v>0</v>
      </c>
      <c r="G37" s="178"/>
      <c r="H37" s="178"/>
      <c r="I37" s="178"/>
      <c r="J37" s="178">
        <f>G37+H37</f>
        <v>0</v>
      </c>
    </row>
    <row r="38" spans="1:10" s="75" customFormat="1" ht="15">
      <c r="A38" s="120">
        <v>2720</v>
      </c>
      <c r="B38" s="111" t="s">
        <v>56</v>
      </c>
      <c r="C38" s="205"/>
      <c r="D38" s="205"/>
      <c r="E38" s="205"/>
      <c r="F38" s="205">
        <f>C38+D38</f>
        <v>0</v>
      </c>
      <c r="G38" s="205"/>
      <c r="H38" s="205"/>
      <c r="I38" s="205"/>
      <c r="J38" s="205">
        <f>G38+H38</f>
        <v>0</v>
      </c>
    </row>
    <row r="39" spans="1:10" s="75" customFormat="1" ht="15">
      <c r="A39" s="116">
        <v>2730</v>
      </c>
      <c r="B39" s="107" t="s">
        <v>57</v>
      </c>
      <c r="C39" s="178"/>
      <c r="D39" s="178"/>
      <c r="E39" s="178"/>
      <c r="F39" s="178">
        <f>C39+D39</f>
        <v>0</v>
      </c>
      <c r="G39" s="178"/>
      <c r="H39" s="178"/>
      <c r="I39" s="178"/>
      <c r="J39" s="178">
        <f>G39+H39</f>
        <v>0</v>
      </c>
    </row>
    <row r="40" spans="1:10" s="75" customFormat="1" ht="15">
      <c r="A40" s="115">
        <v>2800</v>
      </c>
      <c r="B40" s="106" t="s">
        <v>58</v>
      </c>
      <c r="C40" s="166">
        <f>'6.1-6.2.'!K41*105.7/100</f>
        <v>317</v>
      </c>
      <c r="D40" s="166"/>
      <c r="E40" s="166"/>
      <c r="F40" s="166">
        <f>C40+D40</f>
        <v>317</v>
      </c>
      <c r="G40" s="166">
        <f>C40*105.3/100</f>
        <v>334</v>
      </c>
      <c r="H40" s="166"/>
      <c r="I40" s="166"/>
      <c r="J40" s="166">
        <f>G40+H40</f>
        <v>334</v>
      </c>
    </row>
    <row r="41" spans="2:10" ht="15.75">
      <c r="B41" s="31"/>
      <c r="C41" s="31"/>
      <c r="D41" s="31"/>
      <c r="E41" s="31"/>
      <c r="F41" s="31"/>
      <c r="G41" s="75"/>
      <c r="H41" s="129"/>
      <c r="I41" s="129"/>
      <c r="J41" s="137"/>
    </row>
    <row r="42" spans="2:10" ht="15.75">
      <c r="B42" s="31"/>
      <c r="C42" s="31"/>
      <c r="D42" s="31"/>
      <c r="E42" s="31"/>
      <c r="F42" s="31"/>
      <c r="G42" s="75"/>
      <c r="H42" s="129"/>
      <c r="I42" s="129"/>
      <c r="J42" s="137"/>
    </row>
    <row r="43" spans="1:10" ht="12" customHeight="1">
      <c r="A43" s="79"/>
      <c r="B43" s="80"/>
      <c r="C43" s="81"/>
      <c r="D43" s="81"/>
      <c r="E43" s="81"/>
      <c r="F43" s="81"/>
      <c r="G43" s="81"/>
      <c r="H43" s="81"/>
      <c r="I43" s="81"/>
      <c r="J43" s="34" t="s">
        <v>106</v>
      </c>
    </row>
    <row r="44" spans="1:10" ht="15" customHeight="1">
      <c r="A44" s="318" t="s">
        <v>136</v>
      </c>
      <c r="B44" s="318" t="s">
        <v>96</v>
      </c>
      <c r="C44" s="321" t="s">
        <v>142</v>
      </c>
      <c r="D44" s="322"/>
      <c r="E44" s="322"/>
      <c r="F44" s="323"/>
      <c r="G44" s="321" t="s">
        <v>181</v>
      </c>
      <c r="H44" s="322"/>
      <c r="I44" s="322"/>
      <c r="J44" s="323"/>
    </row>
    <row r="45" spans="1:10" ht="60" customHeight="1">
      <c r="A45" s="320"/>
      <c r="B45" s="319"/>
      <c r="C45" s="161" t="s">
        <v>23</v>
      </c>
      <c r="D45" s="114" t="s">
        <v>24</v>
      </c>
      <c r="E45" s="151" t="s">
        <v>110</v>
      </c>
      <c r="F45" s="151" t="s">
        <v>113</v>
      </c>
      <c r="G45" s="161" t="s">
        <v>23</v>
      </c>
      <c r="H45" s="114" t="s">
        <v>24</v>
      </c>
      <c r="I45" s="151" t="s">
        <v>110</v>
      </c>
      <c r="J45" s="151" t="s">
        <v>114</v>
      </c>
    </row>
    <row r="46" spans="1:10" s="75" customFormat="1" ht="15">
      <c r="A46" s="60">
        <v>1</v>
      </c>
      <c r="B46" s="60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75" customFormat="1" ht="15">
      <c r="A47" s="115">
        <v>3000</v>
      </c>
      <c r="B47" s="106" t="s">
        <v>59</v>
      </c>
      <c r="C47" s="112">
        <f aca="true" t="shared" si="13" ref="C47:J47">C48+C62</f>
        <v>0</v>
      </c>
      <c r="D47" s="166">
        <f t="shared" si="13"/>
        <v>618000</v>
      </c>
      <c r="E47" s="166">
        <f t="shared" si="13"/>
        <v>618000</v>
      </c>
      <c r="F47" s="166">
        <f t="shared" si="13"/>
        <v>618000</v>
      </c>
      <c r="G47" s="166">
        <f t="shared" si="13"/>
        <v>0</v>
      </c>
      <c r="H47" s="166">
        <f t="shared" si="13"/>
        <v>655000</v>
      </c>
      <c r="I47" s="166">
        <f t="shared" si="13"/>
        <v>655000</v>
      </c>
      <c r="J47" s="166">
        <f t="shared" si="13"/>
        <v>655000</v>
      </c>
    </row>
    <row r="48" spans="1:10" s="75" customFormat="1" ht="15">
      <c r="A48" s="115">
        <v>3100</v>
      </c>
      <c r="B48" s="106" t="s">
        <v>60</v>
      </c>
      <c r="C48" s="112">
        <f aca="true" t="shared" si="14" ref="C48:J48">C49+C50+C53+C56+C60+C61</f>
        <v>0</v>
      </c>
      <c r="D48" s="166">
        <f t="shared" si="14"/>
        <v>618000</v>
      </c>
      <c r="E48" s="166">
        <f t="shared" si="14"/>
        <v>618000</v>
      </c>
      <c r="F48" s="166">
        <f t="shared" si="14"/>
        <v>618000</v>
      </c>
      <c r="G48" s="166">
        <f t="shared" si="14"/>
        <v>0</v>
      </c>
      <c r="H48" s="166">
        <f t="shared" si="14"/>
        <v>655000</v>
      </c>
      <c r="I48" s="166">
        <f t="shared" si="14"/>
        <v>655000</v>
      </c>
      <c r="J48" s="166">
        <f t="shared" si="14"/>
        <v>655000</v>
      </c>
    </row>
    <row r="49" spans="1:10" s="75" customFormat="1" ht="15">
      <c r="A49" s="116">
        <v>3110</v>
      </c>
      <c r="B49" s="107" t="s">
        <v>61</v>
      </c>
      <c r="C49" s="113"/>
      <c r="D49" s="178">
        <v>140000</v>
      </c>
      <c r="E49" s="178">
        <v>140000</v>
      </c>
      <c r="F49" s="178">
        <f aca="true" t="shared" si="15" ref="F49:F66">C49+D49</f>
        <v>140000</v>
      </c>
      <c r="G49" s="178"/>
      <c r="H49" s="178">
        <v>150000</v>
      </c>
      <c r="I49" s="178">
        <v>150000</v>
      </c>
      <c r="J49" s="178">
        <f>G49+H49</f>
        <v>150000</v>
      </c>
    </row>
    <row r="50" spans="1:10" s="75" customFormat="1" ht="15">
      <c r="A50" s="116">
        <v>3120</v>
      </c>
      <c r="B50" s="107" t="s">
        <v>62</v>
      </c>
      <c r="C50" s="113">
        <f aca="true" t="shared" si="16" ref="C50:J50">SUM(C51:C52)</f>
        <v>0</v>
      </c>
      <c r="D50" s="113">
        <f t="shared" si="16"/>
        <v>0</v>
      </c>
      <c r="E50" s="113">
        <f t="shared" si="16"/>
        <v>0</v>
      </c>
      <c r="F50" s="113">
        <f t="shared" si="16"/>
        <v>0</v>
      </c>
      <c r="G50" s="113">
        <f t="shared" si="16"/>
        <v>0</v>
      </c>
      <c r="H50" s="113">
        <f t="shared" si="16"/>
        <v>0</v>
      </c>
      <c r="I50" s="113">
        <f t="shared" si="16"/>
        <v>0</v>
      </c>
      <c r="J50" s="113">
        <f t="shared" si="16"/>
        <v>0</v>
      </c>
    </row>
    <row r="51" spans="1:10" s="75" customFormat="1" ht="15">
      <c r="A51" s="116">
        <v>3121</v>
      </c>
      <c r="B51" s="107" t="s">
        <v>63</v>
      </c>
      <c r="C51" s="113"/>
      <c r="D51" s="113"/>
      <c r="E51" s="113"/>
      <c r="F51" s="113">
        <f t="shared" si="15"/>
        <v>0</v>
      </c>
      <c r="G51" s="113"/>
      <c r="H51" s="113"/>
      <c r="I51" s="113"/>
      <c r="J51" s="113">
        <f>G51+H51</f>
        <v>0</v>
      </c>
    </row>
    <row r="52" spans="1:10" s="75" customFormat="1" ht="15">
      <c r="A52" s="116">
        <v>3122</v>
      </c>
      <c r="B52" s="107" t="s">
        <v>64</v>
      </c>
      <c r="C52" s="113"/>
      <c r="D52" s="113"/>
      <c r="E52" s="113"/>
      <c r="F52" s="113">
        <f t="shared" si="15"/>
        <v>0</v>
      </c>
      <c r="G52" s="113"/>
      <c r="H52" s="113"/>
      <c r="I52" s="113"/>
      <c r="J52" s="113">
        <f>G52+H52</f>
        <v>0</v>
      </c>
    </row>
    <row r="53" spans="1:10" s="75" customFormat="1" ht="15">
      <c r="A53" s="116">
        <v>3130</v>
      </c>
      <c r="B53" s="107" t="s">
        <v>65</v>
      </c>
      <c r="C53" s="113">
        <f aca="true" t="shared" si="17" ref="C53:J53">SUM(C54:C55)</f>
        <v>0</v>
      </c>
      <c r="D53" s="113">
        <f t="shared" si="17"/>
        <v>0</v>
      </c>
      <c r="E53" s="113">
        <f t="shared" si="17"/>
        <v>0</v>
      </c>
      <c r="F53" s="113">
        <f t="shared" si="17"/>
        <v>0</v>
      </c>
      <c r="G53" s="113">
        <f t="shared" si="17"/>
        <v>0</v>
      </c>
      <c r="H53" s="113">
        <f t="shared" si="17"/>
        <v>0</v>
      </c>
      <c r="I53" s="113">
        <f t="shared" si="17"/>
        <v>0</v>
      </c>
      <c r="J53" s="113">
        <f t="shared" si="17"/>
        <v>0</v>
      </c>
    </row>
    <row r="54" spans="1:10" s="75" customFormat="1" ht="15">
      <c r="A54" s="116">
        <v>3131</v>
      </c>
      <c r="B54" s="107" t="s">
        <v>66</v>
      </c>
      <c r="C54" s="113"/>
      <c r="D54" s="113"/>
      <c r="E54" s="113"/>
      <c r="F54" s="113">
        <f t="shared" si="15"/>
        <v>0</v>
      </c>
      <c r="G54" s="113"/>
      <c r="H54" s="113"/>
      <c r="I54" s="113"/>
      <c r="J54" s="113">
        <f>G54+H54</f>
        <v>0</v>
      </c>
    </row>
    <row r="55" spans="1:10" s="75" customFormat="1" ht="15">
      <c r="A55" s="116">
        <v>3132</v>
      </c>
      <c r="B55" s="107" t="s">
        <v>67</v>
      </c>
      <c r="C55" s="113"/>
      <c r="D55" s="113"/>
      <c r="E55" s="113"/>
      <c r="F55" s="113">
        <f t="shared" si="15"/>
        <v>0</v>
      </c>
      <c r="G55" s="113"/>
      <c r="H55" s="113"/>
      <c r="I55" s="113"/>
      <c r="J55" s="113">
        <f>G55+H55</f>
        <v>0</v>
      </c>
    </row>
    <row r="56" spans="1:10" s="75" customFormat="1" ht="15">
      <c r="A56" s="116">
        <v>3140</v>
      </c>
      <c r="B56" s="107" t="s">
        <v>68</v>
      </c>
      <c r="C56" s="113">
        <f aca="true" t="shared" si="18" ref="C56:J56">SUM(C57:C59)</f>
        <v>0</v>
      </c>
      <c r="D56" s="178">
        <f t="shared" si="18"/>
        <v>478000</v>
      </c>
      <c r="E56" s="178">
        <f t="shared" si="18"/>
        <v>478000</v>
      </c>
      <c r="F56" s="178">
        <f t="shared" si="18"/>
        <v>478000</v>
      </c>
      <c r="G56" s="178">
        <f t="shared" si="18"/>
        <v>0</v>
      </c>
      <c r="H56" s="178">
        <f t="shared" si="18"/>
        <v>505000</v>
      </c>
      <c r="I56" s="178">
        <f t="shared" si="18"/>
        <v>505000</v>
      </c>
      <c r="J56" s="178">
        <f t="shared" si="18"/>
        <v>505000</v>
      </c>
    </row>
    <row r="57" spans="1:10" s="75" customFormat="1" ht="15">
      <c r="A57" s="116">
        <v>3141</v>
      </c>
      <c r="B57" s="107" t="s">
        <v>69</v>
      </c>
      <c r="C57" s="113"/>
      <c r="D57" s="178">
        <v>478000</v>
      </c>
      <c r="E57" s="178">
        <v>478000</v>
      </c>
      <c r="F57" s="178">
        <f t="shared" si="15"/>
        <v>478000</v>
      </c>
      <c r="G57" s="178"/>
      <c r="H57" s="178">
        <v>505000</v>
      </c>
      <c r="I57" s="178">
        <v>505000</v>
      </c>
      <c r="J57" s="178">
        <f>G57+H57</f>
        <v>505000</v>
      </c>
    </row>
    <row r="58" spans="1:10" s="75" customFormat="1" ht="15">
      <c r="A58" s="116">
        <v>3142</v>
      </c>
      <c r="B58" s="107" t="s">
        <v>70</v>
      </c>
      <c r="C58" s="113"/>
      <c r="D58" s="178"/>
      <c r="E58" s="178"/>
      <c r="F58" s="178">
        <f t="shared" si="15"/>
        <v>0</v>
      </c>
      <c r="G58" s="178"/>
      <c r="H58" s="178"/>
      <c r="I58" s="178"/>
      <c r="J58" s="178">
        <f>G58+H58</f>
        <v>0</v>
      </c>
    </row>
    <row r="59" spans="1:10" s="75" customFormat="1" ht="15">
      <c r="A59" s="116">
        <v>3143</v>
      </c>
      <c r="B59" s="107" t="s">
        <v>71</v>
      </c>
      <c r="C59" s="113"/>
      <c r="D59" s="113"/>
      <c r="E59" s="113"/>
      <c r="F59" s="113">
        <f t="shared" si="15"/>
        <v>0</v>
      </c>
      <c r="G59" s="113"/>
      <c r="H59" s="113"/>
      <c r="I59" s="113"/>
      <c r="J59" s="113">
        <f>G59+H59</f>
        <v>0</v>
      </c>
    </row>
    <row r="60" spans="1:10" s="75" customFormat="1" ht="15">
      <c r="A60" s="116">
        <v>3150</v>
      </c>
      <c r="B60" s="107" t="s">
        <v>72</v>
      </c>
      <c r="C60" s="113"/>
      <c r="D60" s="113"/>
      <c r="E60" s="113"/>
      <c r="F60" s="113">
        <f t="shared" si="15"/>
        <v>0</v>
      </c>
      <c r="G60" s="113"/>
      <c r="H60" s="113"/>
      <c r="I60" s="113"/>
      <c r="J60" s="113">
        <f>G60+H60</f>
        <v>0</v>
      </c>
    </row>
    <row r="61" spans="1:10" s="75" customFormat="1" ht="15">
      <c r="A61" s="116">
        <v>3160</v>
      </c>
      <c r="B61" s="107" t="s">
        <v>73</v>
      </c>
      <c r="C61" s="113"/>
      <c r="D61" s="113"/>
      <c r="E61" s="113"/>
      <c r="F61" s="113">
        <f t="shared" si="15"/>
        <v>0</v>
      </c>
      <c r="G61" s="113"/>
      <c r="H61" s="113"/>
      <c r="I61" s="113"/>
      <c r="J61" s="113">
        <f>G61+H61</f>
        <v>0</v>
      </c>
    </row>
    <row r="62" spans="1:10" s="75" customFormat="1" ht="15">
      <c r="A62" s="115">
        <v>3200</v>
      </c>
      <c r="B62" s="106" t="s">
        <v>74</v>
      </c>
      <c r="C62" s="112">
        <f aca="true" t="shared" si="19" ref="C62:J62">SUM(C63:C66)</f>
        <v>0</v>
      </c>
      <c r="D62" s="112">
        <f t="shared" si="19"/>
        <v>0</v>
      </c>
      <c r="E62" s="112">
        <f t="shared" si="19"/>
        <v>0</v>
      </c>
      <c r="F62" s="112">
        <f t="shared" si="19"/>
        <v>0</v>
      </c>
      <c r="G62" s="112">
        <f t="shared" si="19"/>
        <v>0</v>
      </c>
      <c r="H62" s="112">
        <f t="shared" si="19"/>
        <v>0</v>
      </c>
      <c r="I62" s="112">
        <f t="shared" si="19"/>
        <v>0</v>
      </c>
      <c r="J62" s="112">
        <f t="shared" si="19"/>
        <v>0</v>
      </c>
    </row>
    <row r="63" spans="1:10" s="75" customFormat="1" ht="15">
      <c r="A63" s="116">
        <v>3210</v>
      </c>
      <c r="B63" s="107" t="s">
        <v>75</v>
      </c>
      <c r="C63" s="113"/>
      <c r="D63" s="113"/>
      <c r="E63" s="113"/>
      <c r="F63" s="113">
        <f t="shared" si="15"/>
        <v>0</v>
      </c>
      <c r="G63" s="113"/>
      <c r="H63" s="113"/>
      <c r="I63" s="113"/>
      <c r="J63" s="113">
        <f>G63+H63</f>
        <v>0</v>
      </c>
    </row>
    <row r="64" spans="1:10" s="75" customFormat="1" ht="15">
      <c r="A64" s="116">
        <v>3220</v>
      </c>
      <c r="B64" s="107" t="s">
        <v>76</v>
      </c>
      <c r="C64" s="113"/>
      <c r="D64" s="113"/>
      <c r="E64" s="113"/>
      <c r="F64" s="113">
        <f t="shared" si="15"/>
        <v>0</v>
      </c>
      <c r="G64" s="113"/>
      <c r="H64" s="113"/>
      <c r="I64" s="113"/>
      <c r="J64" s="113">
        <f>G64+H64</f>
        <v>0</v>
      </c>
    </row>
    <row r="65" spans="1:10" s="75" customFormat="1" ht="15">
      <c r="A65" s="116">
        <v>3230</v>
      </c>
      <c r="B65" s="107" t="s">
        <v>77</v>
      </c>
      <c r="C65" s="113"/>
      <c r="D65" s="113"/>
      <c r="E65" s="113"/>
      <c r="F65" s="113">
        <f t="shared" si="15"/>
        <v>0</v>
      </c>
      <c r="G65" s="113"/>
      <c r="H65" s="113"/>
      <c r="I65" s="113"/>
      <c r="J65" s="113">
        <f>G65+H65</f>
        <v>0</v>
      </c>
    </row>
    <row r="66" spans="1:10" s="75" customFormat="1" ht="15">
      <c r="A66" s="117">
        <v>3240</v>
      </c>
      <c r="B66" s="107" t="s">
        <v>78</v>
      </c>
      <c r="C66" s="113"/>
      <c r="D66" s="113"/>
      <c r="E66" s="113"/>
      <c r="F66" s="113">
        <f t="shared" si="15"/>
        <v>0</v>
      </c>
      <c r="G66" s="113"/>
      <c r="H66" s="113"/>
      <c r="I66" s="113"/>
      <c r="J66" s="113">
        <f>G66+H66</f>
        <v>0</v>
      </c>
    </row>
    <row r="67" spans="1:10" s="75" customFormat="1" ht="15">
      <c r="A67" s="159"/>
      <c r="B67" s="98" t="s">
        <v>107</v>
      </c>
      <c r="C67" s="180">
        <f>C6</f>
        <v>15540089</v>
      </c>
      <c r="D67" s="180">
        <f aca="true" t="shared" si="20" ref="D67:I67">D6+D47</f>
        <v>1146500</v>
      </c>
      <c r="E67" s="180">
        <f t="shared" si="20"/>
        <v>618000</v>
      </c>
      <c r="F67" s="180">
        <f t="shared" si="20"/>
        <v>16686589</v>
      </c>
      <c r="G67" s="180">
        <f>G6</f>
        <v>16659946</v>
      </c>
      <c r="H67" s="180">
        <f t="shared" si="20"/>
        <v>1211511</v>
      </c>
      <c r="I67" s="180">
        <f t="shared" si="20"/>
        <v>655000</v>
      </c>
      <c r="J67" s="180">
        <f>G67+H67</f>
        <v>17871457</v>
      </c>
    </row>
    <row r="68" spans="1:10" s="96" customFormat="1" ht="14.25">
      <c r="A68" s="121"/>
      <c r="B68" s="122"/>
      <c r="C68" s="123"/>
      <c r="D68" s="123"/>
      <c r="E68" s="123"/>
      <c r="F68" s="123"/>
      <c r="G68" s="123"/>
      <c r="H68" s="123"/>
      <c r="I68" s="123"/>
      <c r="J68" s="123"/>
    </row>
    <row r="69" spans="1:10" ht="15.75">
      <c r="A69" s="53" t="s">
        <v>238</v>
      </c>
      <c r="B69" s="53"/>
      <c r="C69" s="53"/>
      <c r="D69" s="53"/>
      <c r="E69" s="53"/>
      <c r="F69" s="53"/>
      <c r="G69" s="53"/>
      <c r="H69" s="53"/>
      <c r="I69" s="53"/>
      <c r="J69" s="34" t="s">
        <v>106</v>
      </c>
    </row>
    <row r="70" spans="1:10" ht="15">
      <c r="A70" s="318" t="s">
        <v>137</v>
      </c>
      <c r="B70" s="318" t="s">
        <v>96</v>
      </c>
      <c r="C70" s="324" t="s">
        <v>142</v>
      </c>
      <c r="D70" s="324"/>
      <c r="E70" s="324"/>
      <c r="F70" s="324"/>
      <c r="G70" s="324" t="s">
        <v>181</v>
      </c>
      <c r="H70" s="324"/>
      <c r="I70" s="324"/>
      <c r="J70" s="325"/>
    </row>
    <row r="71" spans="1:10" ht="45">
      <c r="A71" s="319"/>
      <c r="B71" s="320"/>
      <c r="C71" s="161" t="s">
        <v>23</v>
      </c>
      <c r="D71" s="114" t="s">
        <v>24</v>
      </c>
      <c r="E71" s="151" t="s">
        <v>110</v>
      </c>
      <c r="F71" s="151" t="s">
        <v>113</v>
      </c>
      <c r="G71" s="161" t="s">
        <v>23</v>
      </c>
      <c r="H71" s="114" t="s">
        <v>24</v>
      </c>
      <c r="I71" s="151" t="s">
        <v>110</v>
      </c>
      <c r="J71" s="151" t="s">
        <v>114</v>
      </c>
    </row>
    <row r="72" spans="1:10" s="75" customFormat="1" ht="15">
      <c r="A72" s="60">
        <v>1</v>
      </c>
      <c r="B72" s="60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75" customFormat="1" ht="15">
      <c r="A73" s="60"/>
      <c r="B73" s="74"/>
      <c r="C73" s="147"/>
      <c r="D73" s="126"/>
      <c r="E73" s="126"/>
      <c r="F73" s="126"/>
      <c r="G73" s="126"/>
      <c r="H73" s="126"/>
      <c r="I73" s="126"/>
      <c r="J73" s="126"/>
    </row>
    <row r="74" spans="1:10" s="75" customFormat="1" ht="15">
      <c r="A74" s="60"/>
      <c r="B74" s="74"/>
      <c r="C74" s="147"/>
      <c r="D74" s="126"/>
      <c r="E74" s="126"/>
      <c r="F74" s="126"/>
      <c r="G74" s="126"/>
      <c r="H74" s="126"/>
      <c r="I74" s="126"/>
      <c r="J74" s="126"/>
    </row>
    <row r="75" spans="1:10" s="75" customFormat="1" ht="15">
      <c r="A75" s="125"/>
      <c r="B75" s="98" t="s">
        <v>107</v>
      </c>
      <c r="C75" s="124"/>
      <c r="D75" s="102"/>
      <c r="E75" s="102"/>
      <c r="F75" s="102"/>
      <c r="G75" s="102"/>
      <c r="H75" s="102"/>
      <c r="I75" s="102"/>
      <c r="J75" s="102"/>
    </row>
  </sheetData>
  <sheetProtection/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Zeros="0" zoomScaleSheetLayoutView="90" zoomScalePageLayoutView="0" workbookViewId="0" topLeftCell="A4">
      <selection activeCell="B8" sqref="B8"/>
    </sheetView>
  </sheetViews>
  <sheetFormatPr defaultColWidth="9.00390625" defaultRowHeight="12.75"/>
  <cols>
    <col min="1" max="1" width="3.625" style="33" customWidth="1"/>
    <col min="2" max="2" width="35.375" style="33" customWidth="1"/>
    <col min="3" max="3" width="11.25390625" style="33" customWidth="1"/>
    <col min="4" max="4" width="10.875" style="33" customWidth="1"/>
    <col min="5" max="5" width="9.75390625" style="33" customWidth="1"/>
    <col min="6" max="6" width="11.625" style="33" customWidth="1"/>
    <col min="7" max="7" width="13.375" style="33" customWidth="1"/>
    <col min="8" max="8" width="11.375" style="33" customWidth="1"/>
    <col min="9" max="9" width="9.875" style="33" customWidth="1"/>
    <col min="10" max="10" width="13.875" style="33" customWidth="1"/>
    <col min="11" max="11" width="14.625" style="33" customWidth="1"/>
    <col min="12" max="13" width="11.625" style="33" customWidth="1"/>
    <col min="14" max="14" width="14.25390625" style="33" customWidth="1"/>
    <col min="15" max="16384" width="9.125" style="33" customWidth="1"/>
  </cols>
  <sheetData>
    <row r="1" spans="6:14" s="57" customFormat="1" ht="15.75">
      <c r="F1" s="31"/>
      <c r="G1" s="31"/>
      <c r="H1" s="31"/>
      <c r="I1" s="31"/>
      <c r="J1" s="31"/>
      <c r="K1" s="51"/>
      <c r="L1" s="129"/>
      <c r="M1" s="129"/>
      <c r="N1" s="137"/>
    </row>
    <row r="2" spans="1:14" s="57" customFormat="1" ht="15.75">
      <c r="A2" s="31" t="s">
        <v>115</v>
      </c>
      <c r="B2" s="31"/>
      <c r="C2" s="31"/>
      <c r="D2" s="31"/>
      <c r="E2" s="31"/>
      <c r="F2" s="31"/>
      <c r="G2" s="31"/>
      <c r="H2" s="31"/>
      <c r="I2" s="31"/>
      <c r="J2" s="31"/>
      <c r="K2" s="51"/>
      <c r="L2" s="129"/>
      <c r="M2" s="129"/>
      <c r="N2" s="137"/>
    </row>
    <row r="3" spans="1:14" ht="15.75" customHeight="1">
      <c r="A3" s="32" t="s">
        <v>179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4" t="s">
        <v>106</v>
      </c>
    </row>
    <row r="4" spans="1:14" s="105" customFormat="1" ht="15" customHeight="1">
      <c r="A4" s="318" t="s">
        <v>11</v>
      </c>
      <c r="B4" s="318" t="s">
        <v>116</v>
      </c>
      <c r="C4" s="307" t="s">
        <v>177</v>
      </c>
      <c r="D4" s="308"/>
      <c r="E4" s="308"/>
      <c r="F4" s="309"/>
      <c r="G4" s="307" t="s">
        <v>180</v>
      </c>
      <c r="H4" s="308"/>
      <c r="I4" s="308"/>
      <c r="J4" s="309"/>
      <c r="K4" s="307" t="s">
        <v>178</v>
      </c>
      <c r="L4" s="308"/>
      <c r="M4" s="308"/>
      <c r="N4" s="309"/>
    </row>
    <row r="5" spans="1:14" s="75" customFormat="1" ht="60">
      <c r="A5" s="319"/>
      <c r="B5" s="319"/>
      <c r="C5" s="161" t="s">
        <v>23</v>
      </c>
      <c r="D5" s="114" t="s">
        <v>24</v>
      </c>
      <c r="E5" s="151" t="s">
        <v>110</v>
      </c>
      <c r="F5" s="151" t="s">
        <v>113</v>
      </c>
      <c r="G5" s="161" t="s">
        <v>23</v>
      </c>
      <c r="H5" s="114" t="s">
        <v>24</v>
      </c>
      <c r="I5" s="151" t="s">
        <v>110</v>
      </c>
      <c r="J5" s="151" t="s">
        <v>114</v>
      </c>
      <c r="K5" s="161" t="s">
        <v>23</v>
      </c>
      <c r="L5" s="114" t="s">
        <v>24</v>
      </c>
      <c r="M5" s="151" t="s">
        <v>110</v>
      </c>
      <c r="N5" s="151" t="s">
        <v>18</v>
      </c>
    </row>
    <row r="6" spans="1:14" s="75" customFormat="1" ht="15">
      <c r="A6" s="60">
        <v>1</v>
      </c>
      <c r="B6" s="60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0">
        <v>11</v>
      </c>
      <c r="L6" s="60">
        <v>12</v>
      </c>
      <c r="M6" s="60">
        <v>13</v>
      </c>
      <c r="N6" s="60">
        <v>14</v>
      </c>
    </row>
    <row r="7" spans="1:14" s="75" customFormat="1" ht="30">
      <c r="A7" s="60">
        <v>1</v>
      </c>
      <c r="B7" s="202" t="s">
        <v>169</v>
      </c>
      <c r="C7" s="178">
        <v>10631366</v>
      </c>
      <c r="D7" s="219">
        <v>584200</v>
      </c>
      <c r="E7" s="219">
        <v>66599</v>
      </c>
      <c r="F7" s="219">
        <f>C7+D7</f>
        <v>11215566</v>
      </c>
      <c r="G7" s="219">
        <v>12426800</v>
      </c>
      <c r="H7" s="219">
        <v>780000</v>
      </c>
      <c r="I7" s="219">
        <v>220000</v>
      </c>
      <c r="J7" s="219">
        <f>G7+H7</f>
        <v>13206800</v>
      </c>
      <c r="K7" s="60">
        <v>14433300</v>
      </c>
      <c r="L7" s="60">
        <v>630000</v>
      </c>
      <c r="M7" s="60">
        <v>130000</v>
      </c>
      <c r="N7" s="60">
        <f>K7+L7</f>
        <v>15063300</v>
      </c>
    </row>
    <row r="8" spans="1:14" s="75" customFormat="1" ht="52.5" customHeight="1">
      <c r="A8" s="60">
        <v>2</v>
      </c>
      <c r="B8" s="202" t="s">
        <v>261</v>
      </c>
      <c r="C8" s="60"/>
      <c r="D8" s="60"/>
      <c r="E8" s="60"/>
      <c r="F8" s="60"/>
      <c r="G8" s="60"/>
      <c r="H8" s="60"/>
      <c r="I8" s="60"/>
      <c r="J8" s="60"/>
      <c r="K8" s="60"/>
      <c r="L8" s="60">
        <v>430000</v>
      </c>
      <c r="M8" s="60">
        <v>430000</v>
      </c>
      <c r="N8" s="60">
        <v>430000</v>
      </c>
    </row>
    <row r="9" spans="1:14" s="75" customFormat="1" ht="15">
      <c r="A9" s="114"/>
      <c r="B9" s="30" t="s">
        <v>107</v>
      </c>
      <c r="C9" s="166">
        <v>10631366</v>
      </c>
      <c r="D9" s="167">
        <v>584200</v>
      </c>
      <c r="E9" s="167">
        <v>66599</v>
      </c>
      <c r="F9" s="167">
        <f>C9+D9</f>
        <v>11215566</v>
      </c>
      <c r="G9" s="167">
        <v>12426800</v>
      </c>
      <c r="H9" s="167">
        <v>780000</v>
      </c>
      <c r="I9" s="167">
        <v>220000</v>
      </c>
      <c r="J9" s="167">
        <f>G9+H9</f>
        <v>13206800</v>
      </c>
      <c r="K9" s="124">
        <f>K8+K7</f>
        <v>14433300</v>
      </c>
      <c r="L9" s="124">
        <f>L8+L7</f>
        <v>1060000</v>
      </c>
      <c r="M9" s="124">
        <f>M8+M7</f>
        <v>560000</v>
      </c>
      <c r="N9" s="124">
        <f>K9+L9</f>
        <v>15493300</v>
      </c>
    </row>
    <row r="10" spans="3:14" s="75" customFormat="1" ht="15">
      <c r="C10" s="199"/>
      <c r="D10" s="200"/>
      <c r="E10" s="200"/>
      <c r="F10" s="200"/>
      <c r="G10" s="200"/>
      <c r="H10" s="200"/>
      <c r="I10" s="200"/>
      <c r="J10" s="200"/>
      <c r="K10" s="201"/>
      <c r="L10" s="201"/>
      <c r="M10" s="201"/>
      <c r="N10" s="201"/>
    </row>
    <row r="11" spans="1:14" s="75" customFormat="1" ht="15.75">
      <c r="A11" s="32" t="s">
        <v>259</v>
      </c>
      <c r="C11" s="128"/>
      <c r="D11" s="128"/>
      <c r="E11" s="128"/>
      <c r="F11" s="128"/>
      <c r="G11" s="128"/>
      <c r="H11" s="128"/>
      <c r="I11" s="128"/>
      <c r="J11" s="128"/>
      <c r="N11" s="34" t="s">
        <v>106</v>
      </c>
    </row>
    <row r="12" spans="1:14" s="75" customFormat="1" ht="15">
      <c r="A12" s="318" t="s">
        <v>11</v>
      </c>
      <c r="B12" s="329" t="s">
        <v>116</v>
      </c>
      <c r="C12" s="330"/>
      <c r="D12" s="330"/>
      <c r="E12" s="330"/>
      <c r="F12" s="331"/>
      <c r="G12" s="321" t="s">
        <v>142</v>
      </c>
      <c r="H12" s="322"/>
      <c r="I12" s="322"/>
      <c r="J12" s="323"/>
      <c r="K12" s="321" t="s">
        <v>181</v>
      </c>
      <c r="L12" s="322"/>
      <c r="M12" s="322"/>
      <c r="N12" s="323"/>
    </row>
    <row r="13" spans="1:14" s="75" customFormat="1" ht="60">
      <c r="A13" s="319"/>
      <c r="B13" s="332"/>
      <c r="C13" s="333"/>
      <c r="D13" s="333"/>
      <c r="E13" s="333"/>
      <c r="F13" s="334"/>
      <c r="G13" s="161" t="s">
        <v>23</v>
      </c>
      <c r="H13" s="114" t="s">
        <v>24</v>
      </c>
      <c r="I13" s="151" t="s">
        <v>110</v>
      </c>
      <c r="J13" s="151" t="s">
        <v>113</v>
      </c>
      <c r="K13" s="161" t="s">
        <v>23</v>
      </c>
      <c r="L13" s="114" t="s">
        <v>24</v>
      </c>
      <c r="M13" s="151" t="s">
        <v>110</v>
      </c>
      <c r="N13" s="151" t="s">
        <v>114</v>
      </c>
    </row>
    <row r="14" spans="1:14" s="75" customFormat="1" ht="15">
      <c r="A14" s="60">
        <v>1</v>
      </c>
      <c r="B14" s="327">
        <v>2</v>
      </c>
      <c r="C14" s="327"/>
      <c r="D14" s="327"/>
      <c r="E14" s="327"/>
      <c r="F14" s="327"/>
      <c r="G14" s="60">
        <v>3</v>
      </c>
      <c r="H14" s="60">
        <v>4</v>
      </c>
      <c r="I14" s="60">
        <v>5</v>
      </c>
      <c r="J14" s="60">
        <v>6</v>
      </c>
      <c r="K14" s="60">
        <v>7</v>
      </c>
      <c r="L14" s="60">
        <v>8</v>
      </c>
      <c r="M14" s="60">
        <v>9</v>
      </c>
      <c r="N14" s="60">
        <v>10</v>
      </c>
    </row>
    <row r="15" spans="1:14" s="75" customFormat="1" ht="34.5" customHeight="1">
      <c r="A15" s="130">
        <v>1</v>
      </c>
      <c r="B15" s="328" t="s">
        <v>169</v>
      </c>
      <c r="C15" s="328"/>
      <c r="D15" s="328"/>
      <c r="E15" s="328"/>
      <c r="F15" s="328"/>
      <c r="G15" s="242">
        <v>15540089</v>
      </c>
      <c r="H15" s="242">
        <v>668500</v>
      </c>
      <c r="I15" s="242">
        <v>140000</v>
      </c>
      <c r="J15" s="242">
        <f>G15+H15</f>
        <v>16208589</v>
      </c>
      <c r="K15" s="242">
        <v>16659946</v>
      </c>
      <c r="L15" s="242">
        <v>706511</v>
      </c>
      <c r="M15" s="242">
        <v>150000</v>
      </c>
      <c r="N15" s="242">
        <f>L15+K15</f>
        <v>17366457</v>
      </c>
    </row>
    <row r="16" spans="1:14" s="75" customFormat="1" ht="34.5" customHeight="1">
      <c r="A16" s="130">
        <v>2</v>
      </c>
      <c r="B16" s="335" t="s">
        <v>257</v>
      </c>
      <c r="C16" s="336"/>
      <c r="D16" s="336"/>
      <c r="E16" s="336"/>
      <c r="F16" s="337"/>
      <c r="G16" s="242"/>
      <c r="H16" s="242">
        <v>478000</v>
      </c>
      <c r="I16" s="242">
        <v>478000</v>
      </c>
      <c r="J16" s="242">
        <v>478000</v>
      </c>
      <c r="K16" s="242"/>
      <c r="L16" s="242">
        <v>505000</v>
      </c>
      <c r="M16" s="242">
        <v>505000</v>
      </c>
      <c r="N16" s="242">
        <f>L16+K16</f>
        <v>505000</v>
      </c>
    </row>
    <row r="17" spans="1:14" s="75" customFormat="1" ht="15">
      <c r="A17" s="114"/>
      <c r="B17" s="326" t="s">
        <v>107</v>
      </c>
      <c r="C17" s="326"/>
      <c r="D17" s="326"/>
      <c r="E17" s="326"/>
      <c r="F17" s="326"/>
      <c r="G17" s="180">
        <f aca="true" t="shared" si="0" ref="G17:M17">G16+G15</f>
        <v>15540089</v>
      </c>
      <c r="H17" s="180">
        <f t="shared" si="0"/>
        <v>1146500</v>
      </c>
      <c r="I17" s="180">
        <f t="shared" si="0"/>
        <v>618000</v>
      </c>
      <c r="J17" s="180">
        <f t="shared" si="0"/>
        <v>16686589</v>
      </c>
      <c r="K17" s="180">
        <f t="shared" si="0"/>
        <v>16659946</v>
      </c>
      <c r="L17" s="180">
        <f t="shared" si="0"/>
        <v>1211511</v>
      </c>
      <c r="M17" s="180">
        <f t="shared" si="0"/>
        <v>655000</v>
      </c>
      <c r="N17" s="180">
        <f>L17+K17</f>
        <v>17871457</v>
      </c>
    </row>
    <row r="18" spans="7:14" ht="14.25">
      <c r="G18" s="181"/>
      <c r="H18" s="181"/>
      <c r="I18" s="181"/>
      <c r="J18" s="181"/>
      <c r="K18" s="181"/>
      <c r="L18" s="181"/>
      <c r="M18" s="181"/>
      <c r="N18" s="182"/>
    </row>
    <row r="19" spans="7:12" ht="14.25">
      <c r="G19" s="183"/>
      <c r="L19" s="179"/>
    </row>
    <row r="20" ht="12.75">
      <c r="G20" s="179"/>
    </row>
    <row r="21" ht="12.75">
      <c r="K21" s="179"/>
    </row>
    <row r="22" spans="7:12" ht="12.75">
      <c r="G22" s="179"/>
      <c r="K22" s="179"/>
      <c r="L22" s="179"/>
    </row>
  </sheetData>
  <sheetProtection/>
  <mergeCells count="13">
    <mergeCell ref="K12:N12"/>
    <mergeCell ref="K4:N4"/>
    <mergeCell ref="B4:B5"/>
    <mergeCell ref="A4:A5"/>
    <mergeCell ref="C4:F4"/>
    <mergeCell ref="G4:J4"/>
    <mergeCell ref="G12:J12"/>
    <mergeCell ref="B17:F17"/>
    <mergeCell ref="B14:F14"/>
    <mergeCell ref="B15:F15"/>
    <mergeCell ref="A12:A13"/>
    <mergeCell ref="B12:F13"/>
    <mergeCell ref="B16:F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showZeros="0" zoomScaleSheetLayoutView="90" zoomScalePageLayoutView="0" workbookViewId="0" topLeftCell="A8">
      <selection activeCell="B22" sqref="B22:C22"/>
    </sheetView>
  </sheetViews>
  <sheetFormatPr defaultColWidth="9.00390625" defaultRowHeight="12.75"/>
  <cols>
    <col min="1" max="1" width="5.125" style="33" customWidth="1"/>
    <col min="2" max="2" width="41.75390625" style="33" customWidth="1"/>
    <col min="3" max="3" width="8.75390625" style="33" customWidth="1"/>
    <col min="4" max="6" width="7.875" style="33" customWidth="1"/>
    <col min="7" max="7" width="11.625" style="33" customWidth="1"/>
    <col min="8" max="9" width="11.875" style="33" customWidth="1"/>
    <col min="10" max="10" width="9.875" style="33" bestFit="1" customWidth="1"/>
    <col min="11" max="11" width="9.75390625" style="33" customWidth="1"/>
    <col min="12" max="12" width="11.875" style="33" customWidth="1"/>
    <col min="13" max="13" width="12.375" style="33" customWidth="1"/>
    <col min="14" max="15" width="11.875" style="33" customWidth="1"/>
    <col min="16" max="16384" width="9.125" style="33" customWidth="1"/>
  </cols>
  <sheetData>
    <row r="1" spans="8:15" s="57" customFormat="1" ht="15.75">
      <c r="H1" s="31"/>
      <c r="I1" s="31"/>
      <c r="J1" s="129"/>
      <c r="L1" s="51"/>
      <c r="M1" s="129"/>
      <c r="N1" s="129"/>
      <c r="O1" s="137"/>
    </row>
    <row r="2" spans="1:15" s="57" customFormat="1" ht="15.75">
      <c r="A2" s="31" t="s">
        <v>117</v>
      </c>
      <c r="B2" s="31"/>
      <c r="C2" s="31"/>
      <c r="D2" s="31"/>
      <c r="E2" s="31"/>
      <c r="F2" s="31"/>
      <c r="G2" s="31"/>
      <c r="H2" s="31"/>
      <c r="I2" s="31"/>
      <c r="J2" s="129"/>
      <c r="K2" s="129"/>
      <c r="L2" s="51"/>
      <c r="M2" s="129"/>
      <c r="N2" s="129"/>
      <c r="O2" s="137"/>
    </row>
    <row r="3" spans="1:14" ht="15.75">
      <c r="A3" s="32" t="s">
        <v>182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4"/>
    </row>
    <row r="4" spans="1:15" s="105" customFormat="1" ht="15">
      <c r="A4" s="318" t="s">
        <v>11</v>
      </c>
      <c r="B4" s="318" t="s">
        <v>12</v>
      </c>
      <c r="C4" s="318" t="s">
        <v>13</v>
      </c>
      <c r="D4" s="329" t="s">
        <v>14</v>
      </c>
      <c r="E4" s="330"/>
      <c r="F4" s="331"/>
      <c r="G4" s="321" t="s">
        <v>177</v>
      </c>
      <c r="H4" s="322"/>
      <c r="I4" s="323"/>
      <c r="J4" s="321" t="s">
        <v>180</v>
      </c>
      <c r="K4" s="322"/>
      <c r="L4" s="323"/>
      <c r="M4" s="324" t="s">
        <v>178</v>
      </c>
      <c r="N4" s="324"/>
      <c r="O4" s="324"/>
    </row>
    <row r="5" spans="1:15" s="105" customFormat="1" ht="30">
      <c r="A5" s="319"/>
      <c r="B5" s="319"/>
      <c r="C5" s="319"/>
      <c r="D5" s="332"/>
      <c r="E5" s="333"/>
      <c r="F5" s="334"/>
      <c r="G5" s="162" t="s">
        <v>23</v>
      </c>
      <c r="H5" s="162" t="s">
        <v>24</v>
      </c>
      <c r="I5" s="151" t="s">
        <v>118</v>
      </c>
      <c r="J5" s="162" t="s">
        <v>23</v>
      </c>
      <c r="K5" s="162" t="s">
        <v>24</v>
      </c>
      <c r="L5" s="151" t="s">
        <v>119</v>
      </c>
      <c r="M5" s="114" t="s">
        <v>23</v>
      </c>
      <c r="N5" s="114" t="s">
        <v>24</v>
      </c>
      <c r="O5" s="151" t="s">
        <v>120</v>
      </c>
    </row>
    <row r="6" spans="1:15" s="75" customFormat="1" ht="15">
      <c r="A6" s="60">
        <v>1</v>
      </c>
      <c r="B6" s="60">
        <v>2</v>
      </c>
      <c r="C6" s="60">
        <v>3</v>
      </c>
      <c r="D6" s="347">
        <v>4</v>
      </c>
      <c r="E6" s="348"/>
      <c r="F6" s="349"/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</row>
    <row r="7" spans="1:15" s="75" customFormat="1" ht="15">
      <c r="A7" s="114">
        <v>1</v>
      </c>
      <c r="B7" s="148" t="s">
        <v>170</v>
      </c>
      <c r="C7" s="131"/>
      <c r="D7" s="170"/>
      <c r="E7" s="168"/>
      <c r="F7" s="169"/>
      <c r="G7" s="132"/>
      <c r="H7" s="132"/>
      <c r="I7" s="132"/>
      <c r="J7" s="132"/>
      <c r="K7" s="132"/>
      <c r="L7" s="132"/>
      <c r="M7" s="132"/>
      <c r="N7" s="132"/>
      <c r="O7" s="147"/>
    </row>
    <row r="8" spans="1:15" s="75" customFormat="1" ht="44.25" customHeight="1">
      <c r="A8" s="203" t="s">
        <v>243</v>
      </c>
      <c r="B8" s="130" t="s">
        <v>152</v>
      </c>
      <c r="C8" s="170" t="s">
        <v>153</v>
      </c>
      <c r="D8" s="341" t="s">
        <v>154</v>
      </c>
      <c r="E8" s="342"/>
      <c r="F8" s="343"/>
      <c r="G8" s="169">
        <v>2</v>
      </c>
      <c r="H8" s="132"/>
      <c r="I8" s="169">
        <f>G8</f>
        <v>2</v>
      </c>
      <c r="J8" s="169">
        <v>2</v>
      </c>
      <c r="K8" s="132"/>
      <c r="L8" s="169">
        <v>2</v>
      </c>
      <c r="M8" s="169">
        <v>2</v>
      </c>
      <c r="N8" s="132"/>
      <c r="O8" s="169">
        <v>2</v>
      </c>
    </row>
    <row r="9" spans="1:15" s="75" customFormat="1" ht="15">
      <c r="A9" s="203" t="s">
        <v>244</v>
      </c>
      <c r="B9" s="130" t="s">
        <v>155</v>
      </c>
      <c r="C9" s="170" t="s">
        <v>153</v>
      </c>
      <c r="D9" s="344" t="s">
        <v>156</v>
      </c>
      <c r="E9" s="345"/>
      <c r="F9" s="346"/>
      <c r="G9" s="169">
        <v>92</v>
      </c>
      <c r="H9" s="132"/>
      <c r="I9" s="169">
        <v>92</v>
      </c>
      <c r="J9" s="169">
        <v>94</v>
      </c>
      <c r="K9" s="132"/>
      <c r="L9" s="169">
        <v>94</v>
      </c>
      <c r="M9" s="169">
        <v>94</v>
      </c>
      <c r="N9" s="132"/>
      <c r="O9" s="169">
        <v>94</v>
      </c>
    </row>
    <row r="10" spans="1:15" s="75" customFormat="1" ht="15">
      <c r="A10" s="127">
        <v>2</v>
      </c>
      <c r="B10" s="148" t="s">
        <v>171</v>
      </c>
      <c r="C10" s="170"/>
      <c r="D10" s="170"/>
      <c r="E10" s="168"/>
      <c r="F10" s="169"/>
      <c r="G10" s="169"/>
      <c r="H10" s="132"/>
      <c r="I10" s="169">
        <f aca="true" t="shared" si="0" ref="I10:I21">G10</f>
        <v>0</v>
      </c>
      <c r="J10" s="132"/>
      <c r="K10" s="132"/>
      <c r="L10" s="132"/>
      <c r="M10" s="132"/>
      <c r="N10" s="132"/>
      <c r="O10" s="147"/>
    </row>
    <row r="11" spans="1:15" s="75" customFormat="1" ht="45" customHeight="1">
      <c r="A11" s="203" t="s">
        <v>245</v>
      </c>
      <c r="B11" s="130" t="s">
        <v>157</v>
      </c>
      <c r="C11" s="177" t="s">
        <v>158</v>
      </c>
      <c r="D11" s="350" t="s">
        <v>159</v>
      </c>
      <c r="E11" s="351"/>
      <c r="F11" s="352"/>
      <c r="G11" s="169">
        <f>G12+G13</f>
        <v>949</v>
      </c>
      <c r="H11" s="169">
        <f>H12+H13</f>
        <v>0</v>
      </c>
      <c r="I11" s="169">
        <f>G11</f>
        <v>949</v>
      </c>
      <c r="J11" s="132">
        <f>J12+J13</f>
        <v>985</v>
      </c>
      <c r="K11" s="132">
        <f>K12+K13</f>
        <v>985</v>
      </c>
      <c r="L11" s="132">
        <f>L12+L13</f>
        <v>985</v>
      </c>
      <c r="M11" s="132">
        <f>M13+M12</f>
        <v>1015</v>
      </c>
      <c r="N11" s="132">
        <f>N13+N12</f>
        <v>985</v>
      </c>
      <c r="O11" s="147"/>
    </row>
    <row r="12" spans="1:15" s="75" customFormat="1" ht="15">
      <c r="A12" s="203" t="s">
        <v>246</v>
      </c>
      <c r="B12" s="130" t="s">
        <v>160</v>
      </c>
      <c r="C12" s="177" t="s">
        <v>158</v>
      </c>
      <c r="D12" s="353"/>
      <c r="E12" s="354"/>
      <c r="F12" s="355"/>
      <c r="G12" s="169">
        <v>600</v>
      </c>
      <c r="H12" s="132"/>
      <c r="I12" s="169">
        <f>G12</f>
        <v>600</v>
      </c>
      <c r="J12" s="132">
        <v>573</v>
      </c>
      <c r="K12" s="132">
        <v>573</v>
      </c>
      <c r="L12" s="132">
        <v>573</v>
      </c>
      <c r="M12" s="132">
        <v>581</v>
      </c>
      <c r="N12" s="132">
        <v>572</v>
      </c>
      <c r="O12" s="147"/>
    </row>
    <row r="13" spans="1:15" ht="15">
      <c r="A13" s="203" t="s">
        <v>247</v>
      </c>
      <c r="B13" s="173" t="s">
        <v>161</v>
      </c>
      <c r="C13" s="176" t="s">
        <v>158</v>
      </c>
      <c r="D13" s="356"/>
      <c r="E13" s="357"/>
      <c r="F13" s="358"/>
      <c r="G13" s="60">
        <v>349</v>
      </c>
      <c r="H13" s="196"/>
      <c r="I13" s="169">
        <f>G13</f>
        <v>349</v>
      </c>
      <c r="J13" s="196">
        <v>412</v>
      </c>
      <c r="K13" s="196">
        <v>412</v>
      </c>
      <c r="L13" s="196">
        <v>412</v>
      </c>
      <c r="M13" s="196">
        <v>434</v>
      </c>
      <c r="N13" s="196">
        <v>413</v>
      </c>
      <c r="O13" s="196"/>
    </row>
    <row r="14" spans="1:15" ht="15">
      <c r="A14" s="203" t="s">
        <v>248</v>
      </c>
      <c r="B14" s="173" t="s">
        <v>240</v>
      </c>
      <c r="C14" s="176" t="s">
        <v>241</v>
      </c>
      <c r="D14" s="341"/>
      <c r="E14" s="342"/>
      <c r="F14" s="343"/>
      <c r="G14" s="60"/>
      <c r="H14" s="196"/>
      <c r="I14" s="169"/>
      <c r="J14" s="196"/>
      <c r="K14" s="196"/>
      <c r="L14" s="196"/>
      <c r="M14" s="196"/>
      <c r="N14" s="196">
        <v>1</v>
      </c>
      <c r="O14" s="196">
        <v>1</v>
      </c>
    </row>
    <row r="15" spans="1:15" ht="15">
      <c r="A15" s="173">
        <v>3</v>
      </c>
      <c r="B15" s="198" t="s">
        <v>172</v>
      </c>
      <c r="C15" s="173"/>
      <c r="D15" s="338"/>
      <c r="E15" s="339"/>
      <c r="F15" s="340"/>
      <c r="G15" s="60"/>
      <c r="H15" s="196"/>
      <c r="I15" s="169">
        <f t="shared" si="0"/>
        <v>0</v>
      </c>
      <c r="J15" s="196"/>
      <c r="K15" s="196"/>
      <c r="L15" s="196"/>
      <c r="M15" s="196"/>
      <c r="N15" s="196"/>
      <c r="O15" s="196"/>
    </row>
    <row r="16" spans="1:15" ht="32.25" customHeight="1">
      <c r="A16" s="240" t="s">
        <v>249</v>
      </c>
      <c r="B16" s="197" t="s">
        <v>162</v>
      </c>
      <c r="C16" s="173" t="s">
        <v>174</v>
      </c>
      <c r="D16" s="338" t="s">
        <v>175</v>
      </c>
      <c r="E16" s="339"/>
      <c r="F16" s="340"/>
      <c r="G16" s="60">
        <v>11818</v>
      </c>
      <c r="H16" s="196"/>
      <c r="I16" s="169">
        <f>G16+H16</f>
        <v>11818</v>
      </c>
      <c r="J16" s="196">
        <v>12246</v>
      </c>
      <c r="K16" s="196">
        <v>792</v>
      </c>
      <c r="L16" s="196">
        <f>J16+K16</f>
        <v>13038</v>
      </c>
      <c r="M16" s="196">
        <v>14220</v>
      </c>
      <c r="N16" s="247">
        <v>640</v>
      </c>
      <c r="O16" s="196">
        <f>M16+N16</f>
        <v>14860</v>
      </c>
    </row>
    <row r="17" spans="1:15" ht="24" customHeight="1">
      <c r="A17" s="240" t="s">
        <v>250</v>
      </c>
      <c r="B17" s="196" t="s">
        <v>163</v>
      </c>
      <c r="C17" s="173" t="s">
        <v>164</v>
      </c>
      <c r="D17" s="359" t="s">
        <v>165</v>
      </c>
      <c r="E17" s="360"/>
      <c r="F17" s="361"/>
      <c r="G17" s="60">
        <v>11012</v>
      </c>
      <c r="H17" s="196"/>
      <c r="I17" s="169">
        <f t="shared" si="0"/>
        <v>11012</v>
      </c>
      <c r="J17" s="196">
        <v>11914</v>
      </c>
      <c r="K17" s="196">
        <v>718</v>
      </c>
      <c r="L17" s="196">
        <f>J17+K17</f>
        <v>12632</v>
      </c>
      <c r="M17" s="196">
        <v>13152</v>
      </c>
      <c r="N17" s="196">
        <v>548</v>
      </c>
      <c r="O17" s="196">
        <f>M17+N17</f>
        <v>13700</v>
      </c>
    </row>
    <row r="18" spans="1:15" ht="25.5" customHeight="1">
      <c r="A18" s="240" t="s">
        <v>251</v>
      </c>
      <c r="B18" s="196" t="s">
        <v>166</v>
      </c>
      <c r="C18" s="173" t="s">
        <v>164</v>
      </c>
      <c r="D18" s="359" t="s">
        <v>165</v>
      </c>
      <c r="E18" s="360"/>
      <c r="F18" s="361"/>
      <c r="G18" s="232">
        <v>13204</v>
      </c>
      <c r="H18" s="196"/>
      <c r="I18" s="169">
        <f t="shared" si="0"/>
        <v>13204</v>
      </c>
      <c r="J18" s="196">
        <v>12708</v>
      </c>
      <c r="K18" s="196">
        <v>893</v>
      </c>
      <c r="L18" s="196">
        <f>J18+K18</f>
        <v>13601</v>
      </c>
      <c r="M18" s="196">
        <v>15650</v>
      </c>
      <c r="N18" s="196">
        <v>766</v>
      </c>
      <c r="O18" s="196">
        <f>M18+N18</f>
        <v>16416</v>
      </c>
    </row>
    <row r="19" spans="1:16" ht="36.75" customHeight="1">
      <c r="A19" s="240" t="s">
        <v>252</v>
      </c>
      <c r="B19" s="197" t="s">
        <v>242</v>
      </c>
      <c r="C19" s="173" t="s">
        <v>164</v>
      </c>
      <c r="D19" s="359"/>
      <c r="E19" s="360"/>
      <c r="F19" s="361"/>
      <c r="G19" s="232"/>
      <c r="H19" s="196"/>
      <c r="I19" s="169"/>
      <c r="J19" s="196"/>
      <c r="K19" s="196"/>
      <c r="L19" s="196"/>
      <c r="M19" s="196"/>
      <c r="N19" s="196">
        <v>430000</v>
      </c>
      <c r="O19" s="196">
        <v>430000</v>
      </c>
      <c r="P19" s="33">
        <f>P18+P17</f>
        <v>0</v>
      </c>
    </row>
    <row r="20" spans="1:15" ht="21" customHeight="1">
      <c r="A20" s="173">
        <v>4</v>
      </c>
      <c r="B20" s="198" t="s">
        <v>173</v>
      </c>
      <c r="C20" s="173"/>
      <c r="D20" s="338"/>
      <c r="E20" s="339"/>
      <c r="F20" s="340"/>
      <c r="G20" s="171"/>
      <c r="H20" s="173"/>
      <c r="I20" s="169">
        <f t="shared" si="0"/>
        <v>0</v>
      </c>
      <c r="J20" s="195"/>
      <c r="K20" s="195"/>
      <c r="L20" s="195"/>
      <c r="M20" s="195"/>
      <c r="N20" s="195"/>
      <c r="O20" s="195"/>
    </row>
    <row r="21" spans="1:15" ht="67.5" customHeight="1">
      <c r="A21" s="240" t="s">
        <v>253</v>
      </c>
      <c r="B21" s="197" t="s">
        <v>167</v>
      </c>
      <c r="C21" s="173" t="s">
        <v>168</v>
      </c>
      <c r="D21" s="362" t="s">
        <v>258</v>
      </c>
      <c r="E21" s="362"/>
      <c r="F21" s="362"/>
      <c r="G21" s="171">
        <v>1.4</v>
      </c>
      <c r="H21" s="173"/>
      <c r="I21" s="169">
        <f t="shared" si="0"/>
        <v>1.4</v>
      </c>
      <c r="J21" s="195">
        <v>1.3</v>
      </c>
      <c r="K21" s="195"/>
      <c r="L21" s="195">
        <v>1.3</v>
      </c>
      <c r="M21" s="195">
        <v>1.4</v>
      </c>
      <c r="N21" s="195"/>
      <c r="O21" s="195">
        <v>1.4</v>
      </c>
    </row>
    <row r="22" spans="1:15" ht="24.75" customHeight="1">
      <c r="A22" s="240" t="s">
        <v>254</v>
      </c>
      <c r="B22" s="197" t="s">
        <v>255</v>
      </c>
      <c r="C22" s="173" t="s">
        <v>168</v>
      </c>
      <c r="D22" s="359"/>
      <c r="E22" s="360"/>
      <c r="F22" s="361"/>
      <c r="G22" s="171"/>
      <c r="H22" s="173"/>
      <c r="I22" s="248"/>
      <c r="J22" s="195"/>
      <c r="K22" s="195"/>
      <c r="L22" s="195"/>
      <c r="M22" s="195"/>
      <c r="N22" s="195">
        <v>100</v>
      </c>
      <c r="O22" s="195">
        <v>100</v>
      </c>
    </row>
  </sheetData>
  <sheetProtection/>
  <mergeCells count="20">
    <mergeCell ref="D22:F22"/>
    <mergeCell ref="D19:F19"/>
    <mergeCell ref="D14:F14"/>
    <mergeCell ref="A4:A5"/>
    <mergeCell ref="B4:B5"/>
    <mergeCell ref="C4:C5"/>
    <mergeCell ref="D4:F5"/>
    <mergeCell ref="D21:F21"/>
    <mergeCell ref="D17:F17"/>
    <mergeCell ref="D18:F18"/>
    <mergeCell ref="G4:I4"/>
    <mergeCell ref="J4:L4"/>
    <mergeCell ref="M4:O4"/>
    <mergeCell ref="D20:F20"/>
    <mergeCell ref="D8:F8"/>
    <mergeCell ref="D9:F9"/>
    <mergeCell ref="D6:F6"/>
    <mergeCell ref="D11:F13"/>
    <mergeCell ref="D15:F15"/>
    <mergeCell ref="D16:F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showZeros="0" zoomScaleSheetLayoutView="100" zoomScalePageLayoutView="0" workbookViewId="0" topLeftCell="A10">
      <selection activeCell="B18" sqref="B18"/>
    </sheetView>
  </sheetViews>
  <sheetFormatPr defaultColWidth="9.00390625" defaultRowHeight="12.75"/>
  <cols>
    <col min="1" max="1" width="3.625" style="33" customWidth="1"/>
    <col min="2" max="2" width="41.75390625" style="33" customWidth="1"/>
    <col min="3" max="3" width="8.75390625" style="33" customWidth="1"/>
    <col min="4" max="6" width="7.875" style="33" customWidth="1"/>
    <col min="7" max="7" width="9.875" style="33" bestFit="1" customWidth="1"/>
    <col min="8" max="8" width="11.875" style="33" bestFit="1" customWidth="1"/>
    <col min="9" max="9" width="11.875" style="33" customWidth="1"/>
    <col min="10" max="10" width="9.875" style="33" bestFit="1" customWidth="1"/>
    <col min="11" max="11" width="11.875" style="33" bestFit="1" customWidth="1"/>
    <col min="12" max="12" width="11.875" style="33" customWidth="1"/>
    <col min="13" max="16384" width="9.125" style="33" customWidth="1"/>
  </cols>
  <sheetData>
    <row r="1" spans="2:12" s="51" customFormat="1" ht="15.75">
      <c r="B1" s="32"/>
      <c r="C1" s="32"/>
      <c r="D1" s="32"/>
      <c r="E1" s="32"/>
      <c r="F1" s="32"/>
      <c r="G1" s="32"/>
      <c r="H1" s="129"/>
      <c r="J1" s="129"/>
      <c r="K1" s="129"/>
      <c r="L1" s="137"/>
    </row>
    <row r="2" spans="1:12" ht="15.75">
      <c r="A2" s="32" t="s">
        <v>239</v>
      </c>
      <c r="K2" s="4"/>
      <c r="L2" s="4"/>
    </row>
    <row r="3" spans="1:12" s="75" customFormat="1" ht="15">
      <c r="A3" s="318" t="s">
        <v>11</v>
      </c>
      <c r="B3" s="318" t="s">
        <v>12</v>
      </c>
      <c r="C3" s="318" t="s">
        <v>13</v>
      </c>
      <c r="D3" s="329" t="s">
        <v>14</v>
      </c>
      <c r="E3" s="330"/>
      <c r="F3" s="331"/>
      <c r="G3" s="321" t="s">
        <v>142</v>
      </c>
      <c r="H3" s="322"/>
      <c r="I3" s="323"/>
      <c r="J3" s="324" t="s">
        <v>181</v>
      </c>
      <c r="K3" s="324"/>
      <c r="L3" s="324"/>
    </row>
    <row r="4" spans="1:12" s="75" customFormat="1" ht="30">
      <c r="A4" s="319"/>
      <c r="B4" s="319"/>
      <c r="C4" s="319"/>
      <c r="D4" s="332"/>
      <c r="E4" s="333"/>
      <c r="F4" s="334"/>
      <c r="G4" s="162" t="s">
        <v>23</v>
      </c>
      <c r="H4" s="162" t="s">
        <v>24</v>
      </c>
      <c r="I4" s="151" t="s">
        <v>118</v>
      </c>
      <c r="J4" s="114" t="s">
        <v>23</v>
      </c>
      <c r="K4" s="114" t="s">
        <v>24</v>
      </c>
      <c r="L4" s="151" t="s">
        <v>119</v>
      </c>
    </row>
    <row r="5" spans="1:12" s="75" customFormat="1" ht="15">
      <c r="A5" s="60">
        <v>1</v>
      </c>
      <c r="B5" s="60">
        <v>2</v>
      </c>
      <c r="C5" s="60">
        <v>3</v>
      </c>
      <c r="D5" s="347">
        <v>4</v>
      </c>
      <c r="E5" s="348"/>
      <c r="F5" s="349"/>
      <c r="G5" s="60">
        <v>5</v>
      </c>
      <c r="H5" s="60">
        <v>6</v>
      </c>
      <c r="I5" s="60">
        <v>7</v>
      </c>
      <c r="J5" s="60">
        <v>8</v>
      </c>
      <c r="K5" s="60">
        <v>9</v>
      </c>
      <c r="L5" s="60">
        <v>10</v>
      </c>
    </row>
    <row r="6" spans="1:12" s="75" customFormat="1" ht="15">
      <c r="A6" s="127">
        <v>1</v>
      </c>
      <c r="B6" s="148" t="s">
        <v>170</v>
      </c>
      <c r="C6" s="131"/>
      <c r="D6" s="170"/>
      <c r="E6" s="168"/>
      <c r="F6" s="169"/>
      <c r="G6" s="132"/>
      <c r="H6" s="132"/>
      <c r="I6" s="132"/>
      <c r="J6" s="132"/>
      <c r="K6" s="132"/>
      <c r="L6" s="132"/>
    </row>
    <row r="7" spans="1:12" s="75" customFormat="1" ht="46.5" customHeight="1">
      <c r="A7" s="203" t="s">
        <v>243</v>
      </c>
      <c r="B7" s="130" t="s">
        <v>152</v>
      </c>
      <c r="C7" s="170" t="s">
        <v>153</v>
      </c>
      <c r="D7" s="341" t="s">
        <v>154</v>
      </c>
      <c r="E7" s="342"/>
      <c r="F7" s="343"/>
      <c r="G7" s="169">
        <v>2</v>
      </c>
      <c r="H7" s="132"/>
      <c r="I7" s="169">
        <v>2</v>
      </c>
      <c r="J7" s="169">
        <v>2</v>
      </c>
      <c r="K7" s="132"/>
      <c r="L7" s="169">
        <v>2</v>
      </c>
    </row>
    <row r="8" spans="1:12" s="75" customFormat="1" ht="15">
      <c r="A8" s="203" t="s">
        <v>244</v>
      </c>
      <c r="B8" s="130" t="s">
        <v>155</v>
      </c>
      <c r="C8" s="170" t="s">
        <v>153</v>
      </c>
      <c r="D8" s="344" t="s">
        <v>156</v>
      </c>
      <c r="E8" s="345"/>
      <c r="F8" s="346"/>
      <c r="G8" s="169">
        <v>94</v>
      </c>
      <c r="H8" s="132"/>
      <c r="I8" s="169">
        <v>94</v>
      </c>
      <c r="J8" s="169">
        <v>94</v>
      </c>
      <c r="K8" s="132"/>
      <c r="L8" s="169">
        <v>94</v>
      </c>
    </row>
    <row r="9" spans="1:12" s="75" customFormat="1" ht="15">
      <c r="A9" s="127">
        <v>2</v>
      </c>
      <c r="B9" s="172" t="s">
        <v>171</v>
      </c>
      <c r="C9" s="170"/>
      <c r="D9" s="170"/>
      <c r="E9" s="168"/>
      <c r="F9" s="169"/>
      <c r="G9" s="169"/>
      <c r="H9" s="132"/>
      <c r="I9" s="132"/>
      <c r="J9" s="132"/>
      <c r="K9" s="132"/>
      <c r="L9" s="132"/>
    </row>
    <row r="10" spans="1:12" s="75" customFormat="1" ht="45" customHeight="1">
      <c r="A10" s="203" t="s">
        <v>245</v>
      </c>
      <c r="B10" s="130" t="s">
        <v>157</v>
      </c>
      <c r="C10" s="177" t="s">
        <v>158</v>
      </c>
      <c r="D10" s="350" t="s">
        <v>159</v>
      </c>
      <c r="E10" s="351"/>
      <c r="F10" s="352"/>
      <c r="G10" s="132">
        <f>G12+G11</f>
        <v>1015</v>
      </c>
      <c r="H10" s="132">
        <f>H12+H11</f>
        <v>985</v>
      </c>
      <c r="I10" s="132"/>
      <c r="J10" s="132">
        <f>J12+J11</f>
        <v>1015</v>
      </c>
      <c r="K10" s="132">
        <f>K12+K11</f>
        <v>985</v>
      </c>
      <c r="L10" s="132"/>
    </row>
    <row r="11" spans="1:12" s="75" customFormat="1" ht="15">
      <c r="A11" s="203" t="s">
        <v>246</v>
      </c>
      <c r="B11" s="130" t="s">
        <v>160</v>
      </c>
      <c r="C11" s="177" t="s">
        <v>158</v>
      </c>
      <c r="D11" s="353"/>
      <c r="E11" s="354"/>
      <c r="F11" s="355"/>
      <c r="G11" s="132">
        <v>581</v>
      </c>
      <c r="H11" s="132">
        <v>572</v>
      </c>
      <c r="I11" s="132"/>
      <c r="J11" s="132">
        <v>581</v>
      </c>
      <c r="K11" s="132">
        <v>572</v>
      </c>
      <c r="L11" s="132"/>
    </row>
    <row r="12" spans="1:12" s="75" customFormat="1" ht="15">
      <c r="A12" s="203" t="s">
        <v>247</v>
      </c>
      <c r="B12" s="173" t="s">
        <v>161</v>
      </c>
      <c r="C12" s="176" t="s">
        <v>158</v>
      </c>
      <c r="D12" s="356"/>
      <c r="E12" s="357"/>
      <c r="F12" s="358"/>
      <c r="G12" s="196">
        <v>434</v>
      </c>
      <c r="H12" s="196">
        <v>413</v>
      </c>
      <c r="I12" s="132"/>
      <c r="J12" s="196">
        <v>434</v>
      </c>
      <c r="K12" s="196">
        <v>413</v>
      </c>
      <c r="L12" s="132"/>
    </row>
    <row r="13" spans="1:12" s="75" customFormat="1" ht="15">
      <c r="A13" s="203" t="s">
        <v>248</v>
      </c>
      <c r="B13" s="173" t="s">
        <v>240</v>
      </c>
      <c r="C13" s="176" t="s">
        <v>241</v>
      </c>
      <c r="D13" s="341"/>
      <c r="E13" s="342"/>
      <c r="F13" s="343"/>
      <c r="G13" s="196"/>
      <c r="H13" s="196">
        <v>1</v>
      </c>
      <c r="I13" s="132">
        <v>1</v>
      </c>
      <c r="J13" s="196"/>
      <c r="K13" s="196">
        <v>1</v>
      </c>
      <c r="L13" s="132">
        <v>1</v>
      </c>
    </row>
    <row r="14" spans="1:12" ht="12.75">
      <c r="A14" s="173">
        <v>3</v>
      </c>
      <c r="B14" s="174" t="s">
        <v>172</v>
      </c>
      <c r="C14" s="176"/>
      <c r="D14" s="363"/>
      <c r="E14" s="363"/>
      <c r="F14" s="363"/>
      <c r="G14" s="171"/>
      <c r="H14" s="173"/>
      <c r="I14" s="173"/>
      <c r="J14" s="173"/>
      <c r="K14" s="173"/>
      <c r="L14" s="173"/>
    </row>
    <row r="15" spans="1:12" ht="25.5">
      <c r="A15" s="240" t="s">
        <v>249</v>
      </c>
      <c r="B15" s="175" t="s">
        <v>162</v>
      </c>
      <c r="C15" s="176" t="s">
        <v>164</v>
      </c>
      <c r="D15" s="363" t="s">
        <v>175</v>
      </c>
      <c r="E15" s="363"/>
      <c r="F15" s="363"/>
      <c r="G15" s="171">
        <v>15310</v>
      </c>
      <c r="H15" s="173">
        <v>679</v>
      </c>
      <c r="I15" s="173">
        <f>G15+H15</f>
        <v>15989</v>
      </c>
      <c r="J15" s="173">
        <v>16414</v>
      </c>
      <c r="K15" s="173">
        <v>717</v>
      </c>
      <c r="L15" s="173">
        <f>J15+K15</f>
        <v>17131</v>
      </c>
    </row>
    <row r="16" spans="1:12" ht="27" customHeight="1">
      <c r="A16" s="240" t="s">
        <v>250</v>
      </c>
      <c r="B16" s="173" t="s">
        <v>163</v>
      </c>
      <c r="C16" s="176" t="s">
        <v>164</v>
      </c>
      <c r="D16" s="362" t="s">
        <v>165</v>
      </c>
      <c r="E16" s="362"/>
      <c r="F16" s="362"/>
      <c r="G16" s="250">
        <v>15844</v>
      </c>
      <c r="H16" s="173">
        <v>586</v>
      </c>
      <c r="I16" s="251">
        <f>G16+H16</f>
        <v>16430</v>
      </c>
      <c r="J16" s="173">
        <v>16986</v>
      </c>
      <c r="K16" s="173">
        <v>620</v>
      </c>
      <c r="L16" s="173">
        <f>J16+K16</f>
        <v>17606</v>
      </c>
    </row>
    <row r="17" spans="1:12" ht="26.25" customHeight="1">
      <c r="A17" s="240" t="s">
        <v>251</v>
      </c>
      <c r="B17" s="173" t="s">
        <v>166</v>
      </c>
      <c r="C17" s="176" t="s">
        <v>164</v>
      </c>
      <c r="D17" s="362" t="s">
        <v>165</v>
      </c>
      <c r="E17" s="362"/>
      <c r="F17" s="362"/>
      <c r="G17" s="250">
        <v>14595</v>
      </c>
      <c r="H17" s="173">
        <v>807</v>
      </c>
      <c r="I17" s="251">
        <f>G17+H17</f>
        <v>15402</v>
      </c>
      <c r="J17" s="173">
        <v>16339</v>
      </c>
      <c r="K17" s="173">
        <v>852</v>
      </c>
      <c r="L17" s="173">
        <f>J17+K17</f>
        <v>17191</v>
      </c>
    </row>
    <row r="18" spans="1:12" ht="26.25" customHeight="1">
      <c r="A18" s="240" t="s">
        <v>252</v>
      </c>
      <c r="B18" s="175" t="s">
        <v>242</v>
      </c>
      <c r="C18" s="173" t="s">
        <v>164</v>
      </c>
      <c r="D18" s="363" t="s">
        <v>175</v>
      </c>
      <c r="E18" s="363"/>
      <c r="F18" s="363"/>
      <c r="G18" s="250"/>
      <c r="H18" s="173">
        <v>478000</v>
      </c>
      <c r="I18" s="251">
        <v>478000</v>
      </c>
      <c r="J18" s="173"/>
      <c r="K18" s="173">
        <v>505000</v>
      </c>
      <c r="L18" s="173">
        <v>505000</v>
      </c>
    </row>
    <row r="19" spans="1:12" ht="12.75">
      <c r="A19" s="173">
        <v>4</v>
      </c>
      <c r="B19" s="174" t="s">
        <v>176</v>
      </c>
      <c r="C19" s="176"/>
      <c r="D19" s="363"/>
      <c r="E19" s="363"/>
      <c r="F19" s="363"/>
      <c r="G19" s="171"/>
      <c r="H19" s="173"/>
      <c r="I19" s="173"/>
      <c r="J19" s="173"/>
      <c r="K19" s="173"/>
      <c r="L19" s="173"/>
    </row>
    <row r="20" spans="1:12" ht="57.75" customHeight="1">
      <c r="A20" s="240" t="s">
        <v>253</v>
      </c>
      <c r="B20" s="175" t="s">
        <v>167</v>
      </c>
      <c r="C20" s="176" t="s">
        <v>168</v>
      </c>
      <c r="D20" s="362" t="s">
        <v>258</v>
      </c>
      <c r="E20" s="362"/>
      <c r="F20" s="362"/>
      <c r="G20" s="195">
        <v>1.4</v>
      </c>
      <c r="H20" s="195"/>
      <c r="I20" s="195">
        <v>1.4</v>
      </c>
      <c r="J20" s="195">
        <v>1.4</v>
      </c>
      <c r="K20" s="195"/>
      <c r="L20" s="195">
        <v>1.4</v>
      </c>
    </row>
    <row r="21" spans="1:12" ht="15">
      <c r="A21" s="240" t="s">
        <v>254</v>
      </c>
      <c r="B21" s="197" t="s">
        <v>255</v>
      </c>
      <c r="C21" s="173" t="s">
        <v>168</v>
      </c>
      <c r="D21" s="363" t="s">
        <v>175</v>
      </c>
      <c r="E21" s="363"/>
      <c r="F21" s="363"/>
      <c r="G21" s="173"/>
      <c r="H21" s="173"/>
      <c r="I21" s="173"/>
      <c r="J21" s="173"/>
      <c r="K21" s="173"/>
      <c r="L21" s="173"/>
    </row>
  </sheetData>
  <sheetProtection/>
  <mergeCells count="19">
    <mergeCell ref="D21:F21"/>
    <mergeCell ref="D13:F13"/>
    <mergeCell ref="G3:I3"/>
    <mergeCell ref="J3:L3"/>
    <mergeCell ref="D7:F7"/>
    <mergeCell ref="D8:F8"/>
    <mergeCell ref="D10:F12"/>
    <mergeCell ref="D5:F5"/>
    <mergeCell ref="D19:F19"/>
    <mergeCell ref="D20:F20"/>
    <mergeCell ref="D18:F18"/>
    <mergeCell ref="A3:A4"/>
    <mergeCell ref="B3:B4"/>
    <mergeCell ref="C3:C4"/>
    <mergeCell ref="D3:F4"/>
    <mergeCell ref="D14:F14"/>
    <mergeCell ref="D15:F15"/>
    <mergeCell ref="D16:F16"/>
    <mergeCell ref="D17:F17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"/>
  <sheetViews>
    <sheetView showZeros="0" zoomScaleSheetLayoutView="100" zoomScalePageLayoutView="0" workbookViewId="0" topLeftCell="A1">
      <selection activeCell="B6" sqref="B6:K19"/>
    </sheetView>
  </sheetViews>
  <sheetFormatPr defaultColWidth="9.00390625" defaultRowHeight="12.75"/>
  <cols>
    <col min="1" max="1" width="48.00390625" style="3" customWidth="1"/>
    <col min="2" max="2" width="12.25390625" style="3" customWidth="1"/>
    <col min="3" max="3" width="10.125" style="3" customWidth="1"/>
    <col min="4" max="4" width="12.75390625" style="3" customWidth="1"/>
    <col min="5" max="5" width="10.625" style="3" customWidth="1"/>
    <col min="6" max="6" width="13.00390625" style="3" customWidth="1"/>
    <col min="7" max="7" width="8.875" style="3" customWidth="1"/>
    <col min="8" max="8" width="12.75390625" style="3" customWidth="1"/>
    <col min="9" max="9" width="9.375" style="3" customWidth="1"/>
    <col min="10" max="10" width="14.00390625" style="3" customWidth="1"/>
    <col min="11" max="11" width="11.25390625" style="3" customWidth="1"/>
    <col min="12" max="12" width="11.25390625" style="3" bestFit="1" customWidth="1"/>
    <col min="13" max="13" width="12.75390625" style="3" customWidth="1"/>
    <col min="14" max="14" width="11.625" style="3" bestFit="1" customWidth="1"/>
    <col min="15" max="15" width="9.125" style="3" customWidth="1"/>
    <col min="16" max="16" width="13.125" style="3" customWidth="1"/>
    <col min="17" max="17" width="11.625" style="3" bestFit="1" customWidth="1"/>
    <col min="18" max="18" width="9.125" style="3" customWidth="1"/>
    <col min="19" max="19" width="14.00390625" style="3" customWidth="1"/>
    <col min="20" max="16384" width="9.125" style="3" customWidth="1"/>
  </cols>
  <sheetData>
    <row r="1" spans="8:11" s="12" customFormat="1" ht="15.75">
      <c r="H1" s="51"/>
      <c r="I1" s="129"/>
      <c r="J1" s="129"/>
      <c r="K1" s="137"/>
    </row>
    <row r="2" spans="1:11" s="12" customFormat="1" ht="15.75">
      <c r="A2" s="9" t="s">
        <v>98</v>
      </c>
      <c r="B2" s="9"/>
      <c r="C2" s="9"/>
      <c r="D2" s="9"/>
      <c r="E2" s="9"/>
      <c r="F2" s="9"/>
      <c r="G2" s="9"/>
      <c r="H2" s="17"/>
      <c r="I2" s="17"/>
      <c r="J2" s="17"/>
      <c r="K2" s="34" t="s">
        <v>106</v>
      </c>
    </row>
    <row r="3" spans="1:11" s="11" customFormat="1" ht="15">
      <c r="A3" s="296" t="s">
        <v>15</v>
      </c>
      <c r="B3" s="364" t="s">
        <v>177</v>
      </c>
      <c r="C3" s="364"/>
      <c r="D3" s="296" t="s">
        <v>180</v>
      </c>
      <c r="E3" s="296"/>
      <c r="F3" s="364" t="s">
        <v>178</v>
      </c>
      <c r="G3" s="364"/>
      <c r="H3" s="296" t="s">
        <v>142</v>
      </c>
      <c r="I3" s="296"/>
      <c r="J3" s="296" t="s">
        <v>181</v>
      </c>
      <c r="K3" s="296"/>
    </row>
    <row r="4" spans="1:11" s="11" customFormat="1" ht="45">
      <c r="A4" s="296"/>
      <c r="B4" s="151" t="s">
        <v>23</v>
      </c>
      <c r="C4" s="151" t="s">
        <v>24</v>
      </c>
      <c r="D4" s="151" t="s">
        <v>23</v>
      </c>
      <c r="E4" s="151" t="s">
        <v>24</v>
      </c>
      <c r="F4" s="151" t="s">
        <v>23</v>
      </c>
      <c r="G4" s="151" t="s">
        <v>24</v>
      </c>
      <c r="H4" s="151" t="s">
        <v>23</v>
      </c>
      <c r="I4" s="151" t="s">
        <v>24</v>
      </c>
      <c r="J4" s="151" t="s">
        <v>23</v>
      </c>
      <c r="K4" s="151" t="s">
        <v>24</v>
      </c>
    </row>
    <row r="5" spans="1:11" s="11" customFormat="1" ht="1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6">
        <v>9</v>
      </c>
      <c r="J5" s="26">
        <v>10</v>
      </c>
      <c r="K5" s="26">
        <v>11</v>
      </c>
    </row>
    <row r="6" spans="1:24" s="11" customFormat="1" ht="15">
      <c r="A6" s="133" t="s">
        <v>79</v>
      </c>
      <c r="B6" s="189">
        <f>B7+B8</f>
        <v>3925070</v>
      </c>
      <c r="C6" s="189">
        <f aca="true" t="shared" si="0" ref="C6:K6">C7+C8</f>
        <v>0</v>
      </c>
      <c r="D6" s="189">
        <f t="shared" si="0"/>
        <v>4811700</v>
      </c>
      <c r="E6" s="189">
        <f t="shared" si="0"/>
        <v>0</v>
      </c>
      <c r="F6" s="189">
        <f t="shared" si="0"/>
        <v>5364100</v>
      </c>
      <c r="G6" s="189">
        <f t="shared" si="0"/>
        <v>0</v>
      </c>
      <c r="H6" s="189">
        <f t="shared" si="0"/>
        <v>5793228</v>
      </c>
      <c r="I6" s="189">
        <f t="shared" si="0"/>
        <v>0</v>
      </c>
      <c r="J6" s="189">
        <f t="shared" si="0"/>
        <v>6239307</v>
      </c>
      <c r="K6" s="189">
        <f t="shared" si="0"/>
        <v>0</v>
      </c>
      <c r="L6" s="184"/>
      <c r="M6" s="186"/>
      <c r="N6" s="186"/>
      <c r="O6" s="184"/>
      <c r="P6" s="190"/>
      <c r="Q6" s="186"/>
      <c r="R6" s="184"/>
      <c r="S6" s="186"/>
      <c r="U6" s="184"/>
      <c r="X6" s="184">
        <v>1359685</v>
      </c>
    </row>
    <row r="7" spans="1:24" s="11" customFormat="1" ht="15">
      <c r="A7" s="133" t="s">
        <v>80</v>
      </c>
      <c r="B7" s="189">
        <v>2979392</v>
      </c>
      <c r="C7" s="63"/>
      <c r="D7" s="189">
        <v>3899600</v>
      </c>
      <c r="E7" s="63"/>
      <c r="F7" s="189">
        <v>4341300</v>
      </c>
      <c r="G7" s="63"/>
      <c r="H7" s="189">
        <f>F7*108/100</f>
        <v>4688604</v>
      </c>
      <c r="I7" s="63"/>
      <c r="J7" s="189">
        <f>H7*107.7/100</f>
        <v>5049627</v>
      </c>
      <c r="K7" s="63"/>
      <c r="L7" s="184"/>
      <c r="M7" s="186"/>
      <c r="N7" s="186"/>
      <c r="O7" s="184"/>
      <c r="P7" s="190"/>
      <c r="Q7" s="186"/>
      <c r="R7" s="184"/>
      <c r="S7" s="186"/>
      <c r="U7" s="184"/>
      <c r="X7" s="184">
        <v>1135766</v>
      </c>
    </row>
    <row r="8" spans="1:24" s="11" customFormat="1" ht="15">
      <c r="A8" s="133" t="s">
        <v>81</v>
      </c>
      <c r="B8" s="189">
        <v>945678</v>
      </c>
      <c r="C8" s="63"/>
      <c r="D8" s="189">
        <v>912100</v>
      </c>
      <c r="E8" s="63"/>
      <c r="F8" s="189">
        <v>1022800</v>
      </c>
      <c r="G8" s="63"/>
      <c r="H8" s="189">
        <f aca="true" t="shared" si="1" ref="H8:H17">F8*108/100</f>
        <v>1104624</v>
      </c>
      <c r="I8" s="63"/>
      <c r="J8" s="189">
        <f aca="true" t="shared" si="2" ref="J8:J17">H8*107.7/100</f>
        <v>1189680</v>
      </c>
      <c r="K8" s="63"/>
      <c r="L8" s="184"/>
      <c r="M8" s="186"/>
      <c r="N8" s="186"/>
      <c r="O8" s="184"/>
      <c r="P8" s="190"/>
      <c r="Q8" s="186"/>
      <c r="R8" s="184"/>
      <c r="S8" s="186"/>
      <c r="U8" s="184"/>
      <c r="X8" s="184">
        <v>223918</v>
      </c>
    </row>
    <row r="9" spans="1:24" s="11" customFormat="1" ht="15">
      <c r="A9" s="133" t="s">
        <v>82</v>
      </c>
      <c r="B9" s="189">
        <v>789862</v>
      </c>
      <c r="C9" s="63"/>
      <c r="D9" s="189">
        <v>841100</v>
      </c>
      <c r="E9" s="63"/>
      <c r="F9" s="189">
        <v>987900</v>
      </c>
      <c r="G9" s="63"/>
      <c r="H9" s="189">
        <f t="shared" si="1"/>
        <v>1066932</v>
      </c>
      <c r="I9" s="63"/>
      <c r="J9" s="189">
        <f t="shared" si="2"/>
        <v>1149086</v>
      </c>
      <c r="K9" s="63"/>
      <c r="L9" s="184"/>
      <c r="M9" s="186"/>
      <c r="N9" s="186"/>
      <c r="O9" s="184"/>
      <c r="P9" s="190"/>
      <c r="Q9" s="186"/>
      <c r="R9" s="184"/>
      <c r="S9" s="186"/>
      <c r="U9" s="184"/>
      <c r="X9" s="184">
        <v>104041</v>
      </c>
    </row>
    <row r="10" spans="1:24" s="11" customFormat="1" ht="15">
      <c r="A10" s="133" t="s">
        <v>83</v>
      </c>
      <c r="B10" s="189">
        <v>771549</v>
      </c>
      <c r="C10" s="63"/>
      <c r="D10" s="189">
        <v>775600</v>
      </c>
      <c r="E10" s="63"/>
      <c r="F10" s="189">
        <v>1104800</v>
      </c>
      <c r="G10" s="63"/>
      <c r="H10" s="189">
        <f t="shared" si="1"/>
        <v>1193184</v>
      </c>
      <c r="I10" s="63"/>
      <c r="J10" s="189">
        <f t="shared" si="2"/>
        <v>1285059</v>
      </c>
      <c r="K10" s="63"/>
      <c r="L10" s="184"/>
      <c r="M10" s="186"/>
      <c r="N10" s="186"/>
      <c r="O10" s="184"/>
      <c r="P10" s="190"/>
      <c r="Q10" s="186"/>
      <c r="R10" s="184"/>
      <c r="S10" s="186"/>
      <c r="U10" s="184"/>
      <c r="X10" s="184">
        <v>141956</v>
      </c>
    </row>
    <row r="11" spans="1:24" s="11" customFormat="1" ht="15">
      <c r="A11" s="134" t="s">
        <v>99</v>
      </c>
      <c r="B11" s="189">
        <v>367940</v>
      </c>
      <c r="C11" s="63"/>
      <c r="D11" s="189">
        <v>426900</v>
      </c>
      <c r="E11" s="63"/>
      <c r="F11" s="189">
        <v>456300</v>
      </c>
      <c r="G11" s="63"/>
      <c r="H11" s="189">
        <f t="shared" si="1"/>
        <v>492804</v>
      </c>
      <c r="I11" s="63"/>
      <c r="J11" s="189">
        <f t="shared" si="2"/>
        <v>530750</v>
      </c>
      <c r="K11" s="63"/>
      <c r="L11" s="184"/>
      <c r="N11" s="186"/>
      <c r="O11" s="184"/>
      <c r="P11" s="190"/>
      <c r="Q11" s="186"/>
      <c r="R11" s="184"/>
      <c r="U11" s="184"/>
      <c r="X11" s="184">
        <v>54733</v>
      </c>
    </row>
    <row r="12" spans="1:24" s="11" customFormat="1" ht="15">
      <c r="A12" s="133" t="s">
        <v>84</v>
      </c>
      <c r="B12" s="189">
        <v>41193</v>
      </c>
      <c r="C12" s="63"/>
      <c r="D12" s="189">
        <v>64100</v>
      </c>
      <c r="E12" s="63"/>
      <c r="F12" s="189">
        <v>70700</v>
      </c>
      <c r="G12" s="63"/>
      <c r="H12" s="189">
        <f t="shared" si="1"/>
        <v>76356</v>
      </c>
      <c r="I12" s="63"/>
      <c r="J12" s="189">
        <f t="shared" si="2"/>
        <v>82235</v>
      </c>
      <c r="K12" s="63"/>
      <c r="L12" s="184"/>
      <c r="M12" s="186"/>
      <c r="N12" s="186"/>
      <c r="O12" s="184"/>
      <c r="P12" s="190"/>
      <c r="Q12" s="186"/>
      <c r="R12" s="184"/>
      <c r="S12" s="186"/>
      <c r="U12" s="184"/>
      <c r="X12" s="184">
        <v>94735</v>
      </c>
    </row>
    <row r="13" spans="1:24" s="11" customFormat="1" ht="15">
      <c r="A13" s="133" t="s">
        <v>85</v>
      </c>
      <c r="B13" s="189"/>
      <c r="C13" s="63"/>
      <c r="D13" s="189"/>
      <c r="E13" s="63"/>
      <c r="F13" s="189"/>
      <c r="G13" s="63"/>
      <c r="H13" s="189">
        <f t="shared" si="1"/>
        <v>0</v>
      </c>
      <c r="I13" s="63"/>
      <c r="J13" s="189">
        <f t="shared" si="2"/>
        <v>0</v>
      </c>
      <c r="K13" s="63"/>
      <c r="L13" s="184"/>
      <c r="N13" s="186"/>
      <c r="O13" s="184"/>
      <c r="P13" s="190"/>
      <c r="Q13" s="186"/>
      <c r="R13" s="184"/>
      <c r="U13" s="184"/>
      <c r="X13" s="184"/>
    </row>
    <row r="14" spans="1:24" s="11" customFormat="1" ht="15">
      <c r="A14" s="133" t="s">
        <v>185</v>
      </c>
      <c r="B14" s="189">
        <v>90610</v>
      </c>
      <c r="C14" s="63"/>
      <c r="D14" s="189">
        <v>40200</v>
      </c>
      <c r="E14" s="63"/>
      <c r="F14" s="239">
        <v>175800</v>
      </c>
      <c r="G14" s="63"/>
      <c r="H14" s="189">
        <f t="shared" si="1"/>
        <v>189864</v>
      </c>
      <c r="I14" s="63"/>
      <c r="J14" s="189">
        <f t="shared" si="2"/>
        <v>204484</v>
      </c>
      <c r="K14" s="63"/>
      <c r="L14" s="184"/>
      <c r="N14" s="186"/>
      <c r="O14" s="184"/>
      <c r="P14" s="190"/>
      <c r="Q14" s="186"/>
      <c r="R14" s="184"/>
      <c r="U14" s="184"/>
      <c r="X14" s="184"/>
    </row>
    <row r="15" spans="1:24" s="11" customFormat="1" ht="15">
      <c r="A15" s="133" t="s">
        <v>86</v>
      </c>
      <c r="B15" s="189"/>
      <c r="C15" s="63"/>
      <c r="D15" s="189"/>
      <c r="E15" s="63"/>
      <c r="F15" s="189"/>
      <c r="G15" s="63"/>
      <c r="H15" s="189">
        <f t="shared" si="1"/>
        <v>0</v>
      </c>
      <c r="I15" s="63"/>
      <c r="J15" s="189">
        <f t="shared" si="2"/>
        <v>0</v>
      </c>
      <c r="K15" s="63"/>
      <c r="L15" s="184"/>
      <c r="N15" s="186"/>
      <c r="O15" s="184"/>
      <c r="P15" s="190"/>
      <c r="Q15" s="186"/>
      <c r="R15" s="184"/>
      <c r="U15" s="184"/>
      <c r="X15" s="184"/>
    </row>
    <row r="16" spans="1:24" s="11" customFormat="1" ht="30">
      <c r="A16" s="134" t="s">
        <v>122</v>
      </c>
      <c r="B16" s="189">
        <v>369990</v>
      </c>
      <c r="C16" s="63"/>
      <c r="D16" s="189">
        <v>224000</v>
      </c>
      <c r="E16" s="63"/>
      <c r="F16" s="189">
        <v>244800</v>
      </c>
      <c r="G16" s="63"/>
      <c r="H16" s="189">
        <f t="shared" si="1"/>
        <v>264384</v>
      </c>
      <c r="I16" s="63"/>
      <c r="J16" s="189">
        <f t="shared" si="2"/>
        <v>284742</v>
      </c>
      <c r="K16" s="63"/>
      <c r="L16" s="184"/>
      <c r="M16" s="186"/>
      <c r="N16" s="186"/>
      <c r="O16" s="184"/>
      <c r="P16" s="190"/>
      <c r="Q16" s="186"/>
      <c r="R16" s="184"/>
      <c r="S16" s="186"/>
      <c r="U16" s="184"/>
      <c r="X16" s="184">
        <v>180385</v>
      </c>
    </row>
    <row r="17" spans="1:24" s="11" customFormat="1" ht="15">
      <c r="A17" s="134" t="s">
        <v>103</v>
      </c>
      <c r="B17" s="189">
        <v>268784</v>
      </c>
      <c r="C17" s="63"/>
      <c r="D17" s="189">
        <v>502300</v>
      </c>
      <c r="E17" s="63"/>
      <c r="F17" s="158">
        <v>584300</v>
      </c>
      <c r="G17" s="63"/>
      <c r="H17" s="189">
        <f t="shared" si="1"/>
        <v>631044</v>
      </c>
      <c r="I17" s="63"/>
      <c r="J17" s="189">
        <f t="shared" si="2"/>
        <v>679634</v>
      </c>
      <c r="K17" s="63"/>
      <c r="L17" s="184"/>
      <c r="N17" s="186"/>
      <c r="O17" s="184"/>
      <c r="R17" s="184"/>
      <c r="U17" s="184"/>
      <c r="X17" s="184">
        <v>350800</v>
      </c>
    </row>
    <row r="18" spans="1:24" s="136" customFormat="1" ht="15">
      <c r="A18" s="135" t="s">
        <v>107</v>
      </c>
      <c r="B18" s="284">
        <f>B17+B16+B14+B12+B11+B10+B9+B6</f>
        <v>6624998</v>
      </c>
      <c r="C18" s="284">
        <f>C17+C16+C14+C12+C11+C10+C9+C6</f>
        <v>0</v>
      </c>
      <c r="D18" s="284">
        <f>D17+D16+D14+D12+D11+D10+D9+D6</f>
        <v>7685900</v>
      </c>
      <c r="E18" s="64">
        <f>E6+SUM(E9:E16)</f>
        <v>0</v>
      </c>
      <c r="F18" s="284">
        <f>F6+SUM(F9:F16)+F17</f>
        <v>8988700</v>
      </c>
      <c r="G18" s="284">
        <f>G6+SUM(G9:G16)+G17</f>
        <v>0</v>
      </c>
      <c r="H18" s="284">
        <f>H6+SUM(H9:H16)+H17</f>
        <v>9707796</v>
      </c>
      <c r="I18" s="284">
        <f>I6+SUM(I9:I16)+I17</f>
        <v>0</v>
      </c>
      <c r="J18" s="284">
        <f>J6+SUM(J9:J16)+J17</f>
        <v>10455297</v>
      </c>
      <c r="K18" s="64">
        <f>K6+SUM(K9:K16)</f>
        <v>0</v>
      </c>
      <c r="L18" s="185"/>
      <c r="M18" s="187"/>
      <c r="N18" s="186"/>
      <c r="O18" s="185"/>
      <c r="P18" s="188"/>
      <c r="Q18" s="185"/>
      <c r="R18" s="185"/>
      <c r="S18" s="188"/>
      <c r="T18" s="185"/>
      <c r="U18" s="185"/>
      <c r="V18" s="185"/>
      <c r="W18" s="185"/>
      <c r="X18" s="185">
        <f>X17+X16+X14+X12+X11+X10+X9+X6</f>
        <v>2286335</v>
      </c>
    </row>
    <row r="19" spans="1:11" s="11" customFormat="1" ht="45">
      <c r="A19" s="134" t="s">
        <v>121</v>
      </c>
      <c r="B19" s="149" t="s">
        <v>139</v>
      </c>
      <c r="C19" s="150"/>
      <c r="D19" s="149" t="s">
        <v>139</v>
      </c>
      <c r="E19" s="150"/>
      <c r="F19" s="149" t="s">
        <v>139</v>
      </c>
      <c r="G19" s="150"/>
      <c r="H19" s="149" t="s">
        <v>139</v>
      </c>
      <c r="I19" s="150"/>
      <c r="J19" s="149" t="s">
        <v>139</v>
      </c>
      <c r="K19" s="150"/>
    </row>
    <row r="20" ht="14.25">
      <c r="F20" s="283"/>
    </row>
  </sheetData>
  <sheetProtection/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zoomScalePageLayoutView="0" workbookViewId="0" topLeftCell="A1">
      <selection activeCell="F27" sqref="F27"/>
    </sheetView>
  </sheetViews>
  <sheetFormatPr defaultColWidth="9.00390625" defaultRowHeight="12.75"/>
  <cols>
    <col min="1" max="1" width="3.75390625" style="3" customWidth="1"/>
    <col min="2" max="2" width="30.25390625" style="3" customWidth="1"/>
    <col min="3" max="3" width="8.75390625" style="3" customWidth="1"/>
    <col min="4" max="4" width="9.25390625" style="3" customWidth="1"/>
    <col min="5" max="5" width="8.75390625" style="3" customWidth="1"/>
    <col min="6" max="6" width="9.25390625" style="3" customWidth="1"/>
    <col min="7" max="7" width="8.75390625" style="3" customWidth="1"/>
    <col min="8" max="8" width="9.25390625" style="3" customWidth="1"/>
    <col min="9" max="9" width="8.75390625" style="3" customWidth="1"/>
    <col min="10" max="10" width="9.25390625" style="3" customWidth="1"/>
    <col min="11" max="11" width="8.75390625" style="3" customWidth="1"/>
    <col min="12" max="12" width="8.875" style="3" customWidth="1"/>
    <col min="13" max="13" width="8.75390625" style="3" customWidth="1"/>
    <col min="14" max="14" width="8.875" style="3" customWidth="1"/>
    <col min="15" max="15" width="8.75390625" style="3" customWidth="1"/>
    <col min="16" max="16" width="8.875" style="3" customWidth="1"/>
    <col min="17" max="16384" width="9.125" style="3" customWidth="1"/>
  </cols>
  <sheetData>
    <row r="1" spans="11:16" s="12" customFormat="1" ht="15.75">
      <c r="K1" s="89"/>
      <c r="L1" s="89"/>
      <c r="M1" s="89"/>
      <c r="N1" s="89"/>
      <c r="O1" s="89"/>
      <c r="P1" s="89"/>
    </row>
    <row r="2" spans="1:5" s="12" customFormat="1" ht="15.75">
      <c r="A2" s="9" t="s">
        <v>123</v>
      </c>
      <c r="C2" s="9"/>
      <c r="D2" s="9"/>
      <c r="E2" s="9"/>
    </row>
    <row r="3" spans="1:16" s="7" customFormat="1" ht="15">
      <c r="A3" s="318" t="s">
        <v>11</v>
      </c>
      <c r="B3" s="366" t="s">
        <v>87</v>
      </c>
      <c r="C3" s="296" t="s">
        <v>177</v>
      </c>
      <c r="D3" s="296"/>
      <c r="E3" s="296"/>
      <c r="F3" s="296"/>
      <c r="G3" s="296" t="s">
        <v>186</v>
      </c>
      <c r="H3" s="296"/>
      <c r="I3" s="296"/>
      <c r="J3" s="296"/>
      <c r="K3" s="296" t="s">
        <v>178</v>
      </c>
      <c r="L3" s="296"/>
      <c r="M3" s="296" t="s">
        <v>142</v>
      </c>
      <c r="N3" s="296"/>
      <c r="O3" s="296" t="s">
        <v>181</v>
      </c>
      <c r="P3" s="296"/>
    </row>
    <row r="4" spans="1:16" ht="13.5" customHeight="1">
      <c r="A4" s="365"/>
      <c r="B4" s="367"/>
      <c r="C4" s="296" t="s">
        <v>23</v>
      </c>
      <c r="D4" s="296"/>
      <c r="E4" s="296" t="s">
        <v>24</v>
      </c>
      <c r="F4" s="296"/>
      <c r="G4" s="296" t="s">
        <v>23</v>
      </c>
      <c r="H4" s="296"/>
      <c r="I4" s="296" t="s">
        <v>24</v>
      </c>
      <c r="J4" s="296"/>
      <c r="K4" s="366" t="s">
        <v>125</v>
      </c>
      <c r="L4" s="366" t="s">
        <v>126</v>
      </c>
      <c r="M4" s="366" t="s">
        <v>125</v>
      </c>
      <c r="N4" s="366" t="s">
        <v>126</v>
      </c>
      <c r="O4" s="366" t="s">
        <v>125</v>
      </c>
      <c r="P4" s="366" t="s">
        <v>126</v>
      </c>
    </row>
    <row r="5" spans="1:16" ht="30">
      <c r="A5" s="319"/>
      <c r="B5" s="368"/>
      <c r="C5" s="151" t="s">
        <v>88</v>
      </c>
      <c r="D5" s="151" t="s">
        <v>89</v>
      </c>
      <c r="E5" s="151" t="s">
        <v>88</v>
      </c>
      <c r="F5" s="151" t="s">
        <v>89</v>
      </c>
      <c r="G5" s="151" t="s">
        <v>88</v>
      </c>
      <c r="H5" s="151" t="s">
        <v>89</v>
      </c>
      <c r="I5" s="151" t="s">
        <v>88</v>
      </c>
      <c r="J5" s="151" t="s">
        <v>89</v>
      </c>
      <c r="K5" s="368"/>
      <c r="L5" s="368"/>
      <c r="M5" s="368"/>
      <c r="N5" s="368"/>
      <c r="O5" s="368"/>
      <c r="P5" s="368"/>
    </row>
    <row r="6" spans="1:16" ht="15">
      <c r="A6" s="151">
        <v>1</v>
      </c>
      <c r="B6" s="151">
        <v>2</v>
      </c>
      <c r="C6" s="151">
        <v>3</v>
      </c>
      <c r="D6" s="151">
        <v>4</v>
      </c>
      <c r="E6" s="151">
        <v>5</v>
      </c>
      <c r="F6" s="151">
        <v>6</v>
      </c>
      <c r="G6" s="151">
        <v>7</v>
      </c>
      <c r="H6" s="151">
        <v>8</v>
      </c>
      <c r="I6" s="151">
        <v>9</v>
      </c>
      <c r="J6" s="151">
        <v>10</v>
      </c>
      <c r="K6" s="151">
        <v>11</v>
      </c>
      <c r="L6" s="151">
        <v>12</v>
      </c>
      <c r="M6" s="151">
        <v>13</v>
      </c>
      <c r="N6" s="151">
        <v>14</v>
      </c>
      <c r="O6" s="151">
        <v>15</v>
      </c>
      <c r="P6" s="151">
        <v>16</v>
      </c>
    </row>
    <row r="7" spans="1:16" ht="15">
      <c r="A7" s="28"/>
      <c r="B7" s="156" t="s">
        <v>148</v>
      </c>
      <c r="C7" s="157">
        <v>4.5</v>
      </c>
      <c r="D7" s="157">
        <v>4.5</v>
      </c>
      <c r="E7" s="157"/>
      <c r="F7" s="157"/>
      <c r="G7" s="157">
        <v>4.5</v>
      </c>
      <c r="H7" s="157">
        <v>4</v>
      </c>
      <c r="I7" s="157"/>
      <c r="J7" s="157"/>
      <c r="K7" s="157">
        <v>4.5</v>
      </c>
      <c r="L7" s="157"/>
      <c r="M7" s="157">
        <v>4.5</v>
      </c>
      <c r="N7" s="157"/>
      <c r="O7" s="157">
        <v>4.5</v>
      </c>
      <c r="P7" s="157"/>
    </row>
    <row r="8" spans="1:16" ht="23.25" customHeight="1">
      <c r="A8" s="28"/>
      <c r="B8" s="156" t="s">
        <v>149</v>
      </c>
      <c r="C8" s="239">
        <v>20</v>
      </c>
      <c r="D8" s="239">
        <v>20</v>
      </c>
      <c r="E8" s="157"/>
      <c r="F8" s="157"/>
      <c r="G8" s="157">
        <v>19</v>
      </c>
      <c r="H8" s="157">
        <v>18</v>
      </c>
      <c r="I8" s="157"/>
      <c r="J8" s="157"/>
      <c r="K8" s="157">
        <v>19</v>
      </c>
      <c r="L8" s="157"/>
      <c r="M8" s="157">
        <v>19</v>
      </c>
      <c r="N8" s="157"/>
      <c r="O8" s="157">
        <v>19</v>
      </c>
      <c r="P8" s="157"/>
    </row>
    <row r="9" spans="1:16" ht="21.75" customHeight="1">
      <c r="A9" s="28"/>
      <c r="B9" s="156" t="s">
        <v>150</v>
      </c>
      <c r="C9" s="239">
        <v>10</v>
      </c>
      <c r="D9" s="239">
        <v>10</v>
      </c>
      <c r="E9" s="157"/>
      <c r="F9" s="157"/>
      <c r="G9" s="157">
        <v>10</v>
      </c>
      <c r="H9" s="157">
        <v>10</v>
      </c>
      <c r="I9" s="157"/>
      <c r="J9" s="157"/>
      <c r="K9" s="157">
        <v>10</v>
      </c>
      <c r="L9" s="157"/>
      <c r="M9" s="157">
        <v>10</v>
      </c>
      <c r="N9" s="157"/>
      <c r="O9" s="157">
        <v>10</v>
      </c>
      <c r="P9" s="157"/>
    </row>
    <row r="10" spans="1:16" ht="15">
      <c r="A10" s="28"/>
      <c r="B10" s="156" t="s">
        <v>151</v>
      </c>
      <c r="C10" s="261">
        <v>22.75</v>
      </c>
      <c r="D10" s="261">
        <v>20.75</v>
      </c>
      <c r="E10" s="157"/>
      <c r="F10" s="157"/>
      <c r="G10" s="261">
        <v>28</v>
      </c>
      <c r="H10" s="261">
        <v>24.25</v>
      </c>
      <c r="I10" s="157"/>
      <c r="J10" s="157"/>
      <c r="K10" s="261">
        <v>28</v>
      </c>
      <c r="L10" s="157"/>
      <c r="M10" s="261">
        <v>28</v>
      </c>
      <c r="N10" s="157"/>
      <c r="O10" s="261">
        <v>28</v>
      </c>
      <c r="P10" s="157"/>
    </row>
    <row r="11" spans="1:16" ht="15">
      <c r="A11" s="28"/>
      <c r="B11" s="156" t="s">
        <v>146</v>
      </c>
      <c r="C11" s="261">
        <v>19.75</v>
      </c>
      <c r="D11" s="261">
        <v>19.75</v>
      </c>
      <c r="E11" s="157"/>
      <c r="F11" s="157"/>
      <c r="G11" s="261">
        <v>21</v>
      </c>
      <c r="H11" s="261">
        <v>19.5</v>
      </c>
      <c r="I11" s="157"/>
      <c r="J11" s="157"/>
      <c r="K11" s="261">
        <v>21</v>
      </c>
      <c r="L11" s="157"/>
      <c r="M11" s="261">
        <v>21</v>
      </c>
      <c r="N11" s="157"/>
      <c r="O11" s="261">
        <v>21</v>
      </c>
      <c r="P11" s="157"/>
    </row>
    <row r="12" spans="1:16" ht="15">
      <c r="A12" s="28"/>
      <c r="B12" s="156" t="s">
        <v>147</v>
      </c>
      <c r="C12" s="157">
        <v>17</v>
      </c>
      <c r="D12" s="157">
        <v>17</v>
      </c>
      <c r="E12" s="157"/>
      <c r="F12" s="157"/>
      <c r="G12" s="157">
        <v>16</v>
      </c>
      <c r="H12" s="157">
        <v>16</v>
      </c>
      <c r="I12" s="157"/>
      <c r="J12" s="157"/>
      <c r="K12" s="157">
        <v>16</v>
      </c>
      <c r="L12" s="157"/>
      <c r="M12" s="157">
        <v>16</v>
      </c>
      <c r="N12" s="157"/>
      <c r="O12" s="157">
        <v>16</v>
      </c>
      <c r="P12" s="157"/>
    </row>
    <row r="13" spans="1:16" s="6" customFormat="1" ht="14.25">
      <c r="A13" s="98"/>
      <c r="B13" s="98" t="s">
        <v>107</v>
      </c>
      <c r="C13" s="152">
        <f aca="true" t="shared" si="0" ref="C13:H13">C7+C8+C9+C10+C11+C12</f>
        <v>94</v>
      </c>
      <c r="D13" s="152">
        <f t="shared" si="0"/>
        <v>92</v>
      </c>
      <c r="E13" s="152">
        <f t="shared" si="0"/>
        <v>0</v>
      </c>
      <c r="F13" s="152">
        <f t="shared" si="0"/>
        <v>0</v>
      </c>
      <c r="G13" s="152">
        <f t="shared" si="0"/>
        <v>98.5</v>
      </c>
      <c r="H13" s="262">
        <f t="shared" si="0"/>
        <v>91.75</v>
      </c>
      <c r="I13" s="152"/>
      <c r="J13" s="152"/>
      <c r="K13" s="152">
        <f>K7+K8+K9+K10+K11+K12</f>
        <v>98.5</v>
      </c>
      <c r="L13" s="152"/>
      <c r="M13" s="152">
        <f>M7+M8+M9+M10+M11+M12</f>
        <v>98.5</v>
      </c>
      <c r="N13" s="152"/>
      <c r="O13" s="152">
        <f>O7+O8+O9+O10+O11+O12</f>
        <v>98.5</v>
      </c>
      <c r="P13" s="152"/>
    </row>
    <row r="14" spans="1:16" ht="45" customHeight="1">
      <c r="A14" s="158"/>
      <c r="B14" s="155" t="s">
        <v>124</v>
      </c>
      <c r="C14" s="149" t="s">
        <v>139</v>
      </c>
      <c r="D14" s="149" t="s">
        <v>139</v>
      </c>
      <c r="E14" s="149"/>
      <c r="F14" s="150"/>
      <c r="G14" s="207" t="s">
        <v>139</v>
      </c>
      <c r="H14" s="149" t="s">
        <v>139</v>
      </c>
      <c r="I14" s="149"/>
      <c r="J14" s="150"/>
      <c r="K14" s="149" t="s">
        <v>139</v>
      </c>
      <c r="L14" s="150"/>
      <c r="M14" s="149" t="s">
        <v>139</v>
      </c>
      <c r="N14" s="150"/>
      <c r="O14" s="149" t="s">
        <v>139</v>
      </c>
      <c r="P14" s="150"/>
    </row>
  </sheetData>
  <sheetProtection/>
  <mergeCells count="17">
    <mergeCell ref="K3:L3"/>
    <mergeCell ref="K4:K5"/>
    <mergeCell ref="L4:L5"/>
    <mergeCell ref="O4:O5"/>
    <mergeCell ref="M3:N3"/>
    <mergeCell ref="O3:P3"/>
    <mergeCell ref="M4:M5"/>
    <mergeCell ref="N4:N5"/>
    <mergeCell ref="P4:P5"/>
    <mergeCell ref="A3:A5"/>
    <mergeCell ref="B3:B5"/>
    <mergeCell ref="C3:F3"/>
    <mergeCell ref="G3:J3"/>
    <mergeCell ref="C4:D4"/>
    <mergeCell ref="E4:F4"/>
    <mergeCell ref="G4:H4"/>
    <mergeCell ref="I4:J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Johnny Nick</cp:lastModifiedBy>
  <cp:lastPrinted>2019-11-15T12:28:26Z</cp:lastPrinted>
  <dcterms:created xsi:type="dcterms:W3CDTF">2002-11-05T07:08:11Z</dcterms:created>
  <dcterms:modified xsi:type="dcterms:W3CDTF">2019-11-21T11:11:04Z</dcterms:modified>
  <cp:category/>
  <cp:version/>
  <cp:contentType/>
  <cp:contentStatus/>
</cp:coreProperties>
</file>