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45" windowHeight="5835" tabRatio="739" activeTab="11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<sst xmlns="http://schemas.openxmlformats.org/spreadsheetml/2006/main" count="825" uniqueCount="287">
  <si>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</si>
  <si>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</si>
  <si>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</si>
  <si>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</si>
  <si>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</si>
  <si>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</si>
  <si>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</si>
  <si>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</si>
  <si>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</si>
  <si>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</si>
  <si>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</si>
  <si>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</si>
  <si>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</si>
  <si>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</si>
  <si>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</si>
  <si>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</si>
  <si>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</si>
  <si>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</si>
  <si>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</si>
  <si>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</si>
  <si>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</si>
  <si>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</si>
  <si>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індикативні прогнозні показники</t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</si>
  <si>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</si>
  <si>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</si>
  <si>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</si>
  <si>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</si>
  <si>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</si>
  <si>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</si>
  <si>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</si>
  <si>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</si>
  <si>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</si>
  <si>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</si>
  <si>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</si>
  <si>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</si>
  <si>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</si>
  <si>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</si>
  <si>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</si>
  <si>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</si>
  <si>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</si>
  <si>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</si>
  <si>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</si>
  <si>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</si>
  <si>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</si>
  <si>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</si>
  <si>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</si>
  <si>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</si>
  <si>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</si>
  <si>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</si>
  <si>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</si>
  <si>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</si>
  <si>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</si>
  <si>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</si>
  <si>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</si>
  <si>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</si>
  <si>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</si>
  <si>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</si>
  <si>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</si>
  <si>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</si>
  <si>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</si>
  <si>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</si>
  <si>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</si>
  <si>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</si>
  <si>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</si>
  <si>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</si>
  <si>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</si>
  <si>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</si>
  <si>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</si>
  <si>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</si>
  <si>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</si>
  <si>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</si>
  <si>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</si>
  <si>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</si>
  <si>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</si>
  <si>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</si>
  <si>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</si>
  <si>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</si>
  <si>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</si>
  <si>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</si>
  <si>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</si>
  <si>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</si>
  <si>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</si>
  <si>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</si>
  <si>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</si>
  <si>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</si>
  <si>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</si>
  <si>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</si>
  <si>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</si>
  <si>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</si>
  <si>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</si>
  <si>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</si>
  <si>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</si>
  <si>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</si>
  <si>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</si>
  <si>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</si>
  <si>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</si>
  <si>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</si>
  <si>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</si>
  <si>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</si>
  <si>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</si>
  <si>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</si>
  <si>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</si>
  <si>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</si>
  <si>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</si>
  <si>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</si>
  <si>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</si>
  <si>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</si>
  <si>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</si>
  <si>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</si>
  <si>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</si>
  <si>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</si>
  <si>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</si>
  <si>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</si>
  <si>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</si>
  <si>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</si>
  <si>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</si>
  <si>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</si>
  <si>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</si>
  <si>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</si>
  <si>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</si>
  <si>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</si>
  <si>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</si>
  <si>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</si>
  <si>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</si>
  <si>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</si>
  <si>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</si>
  <si>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</si>
  <si>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</si>
  <si>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</si>
  <si>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</si>
  <si>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</si>
  <si>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</si>
  <si>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</si>
  <si>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</si>
  <si>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</si>
  <si>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</si>
  <si>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</si>
  <si>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</si>
  <si>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</si>
  <si>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</si>
  <si>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</si>
  <si>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</si>
  <si>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</si>
  <si>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</si>
  <si>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</si>
  <si>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</si>
  <si>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</si>
  <si>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</si>
  <si>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</si>
  <si>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</si>
  <si>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</si>
  <si>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</si>
  <si>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</si>
  <si>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</si>
  <si>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</si>
  <si>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</si>
  <si>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</si>
  <si>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</si>
  <si>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</si>
  <si>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</si>
  <si>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</si>
  <si>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</si>
  <si>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</si>
  <si>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</si>
  <si>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</si>
  <si>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</si>
  <si>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</si>
  <si>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</si>
  <si>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</si>
  <si>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</si>
  <si>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</si>
  <si>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</si>
  <si>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</si>
  <si>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2018 рік (звіт)</t>
  </si>
  <si>
    <t>2019 рік (затверджено)</t>
  </si>
  <si>
    <t>2020 рік (проект)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</si>
  <si>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</si>
  <si>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</si>
  <si>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</si>
  <si>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</si>
  <si>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</si>
  <si>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</si>
  <si>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</si>
  <si>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</si>
  <si>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</si>
  <si>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</si>
  <si>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</si>
  <si>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</si>
  <si>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</si>
  <si>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</si>
  <si>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 xml:space="preserve">1. 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</si>
  <si>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</si>
  <si>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</si>
  <si>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</si>
  <si>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</si>
  <si>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</si>
  <si>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</si>
  <si>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</si>
  <si>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</si>
  <si>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</si>
  <si>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</si>
  <si>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</si>
  <si>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</si>
  <si>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</si>
  <si>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</si>
  <si>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</si>
  <si>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</si>
  <si>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</si>
  <si>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</si>
  <si>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</si>
  <si>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</si>
  <si>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</si>
  <si>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</si>
  <si>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</si>
  <si>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</si>
  <si>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</si>
  <si>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</si>
  <si>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</si>
  <si>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</si>
  <si>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</si>
  <si>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</si>
  <si>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</si>
  <si>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</si>
  <si>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</si>
  <si>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</si>
  <si>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</si>
  <si>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</si>
  <si>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08</t>
  </si>
  <si>
    <t>Департамент соціального захисту населення</t>
  </si>
  <si>
    <t>081</t>
  </si>
  <si>
    <t>Показник затрат</t>
  </si>
  <si>
    <t>Показник продукту</t>
  </si>
  <si>
    <t>Показник ефективності</t>
  </si>
  <si>
    <t>Показник якості</t>
  </si>
  <si>
    <t>грн.</t>
  </si>
  <si>
    <t>од.</t>
  </si>
  <si>
    <t>осіб</t>
  </si>
  <si>
    <t>%</t>
  </si>
  <si>
    <t>07100000000</t>
  </si>
  <si>
    <t>штатний розпис</t>
  </si>
  <si>
    <t>розрахунки до кошторису</t>
  </si>
  <si>
    <t>журнал реєстрації</t>
  </si>
  <si>
    <t>педагогічний персонал</t>
  </si>
  <si>
    <t>медичний персонал</t>
  </si>
  <si>
    <t>обслуговуючий персонал</t>
  </si>
  <si>
    <t>інші</t>
  </si>
  <si>
    <t>03192974</t>
  </si>
  <si>
    <t>Закарпатський обласний центр соціальних служб для сім’ї, дітей та молоді</t>
  </si>
  <si>
    <t>0813121</t>
  </si>
  <si>
    <t>3121</t>
  </si>
  <si>
    <t>Утримання та забезпечення діяльності центрів соціальних служб для сім’ї, дітей та молоді,здійснення заходів державної політики із забезпечення рівних прав та можливостей жінок та чоловіків, здійснення заходів державної політики з питань сім’ї</t>
  </si>
  <si>
    <t>Забезпечення надання соціальної  підтримки дітям, молоді та різним категоріям сімей, які перебувають у складних життєвих обставинах та потребують допомоги</t>
  </si>
  <si>
    <t>керівники працівники, начальники відділів</t>
  </si>
  <si>
    <t>кількість штатних праціників центру соціальних служб для сім’ї, дітей та молоді</t>
  </si>
  <si>
    <t>кількість спеціалістів, залучених  до заходів (цивільно - правових угодах)</t>
  </si>
  <si>
    <t>шт. од.</t>
  </si>
  <si>
    <t xml:space="preserve">од. </t>
  </si>
  <si>
    <t>звіт про проведення заходів, угода</t>
  </si>
  <si>
    <t>кількість спеціалістів, залучених  до заходів (волонтерських засадах)</t>
  </si>
  <si>
    <t>звіт про проведення заходів</t>
  </si>
  <si>
    <t>кількість закладів, що надають соціальні послуги сім'ям, дітям та молоді (місцевих центрів соціальних служб для сім’ї, дітей та молоді, закладів соціального обслуговування), організаційно-правове , методичне та інформаційне  забезпечення, яких здійснює  обласний центр соціальних служб для сім'ї, дітей та молоді</t>
  </si>
  <si>
    <t xml:space="preserve">річний  звіт </t>
  </si>
  <si>
    <t>кількість дитячих будинків сімейного типу, прийомних сімей, сімей патронатних вихователів, сімей, які перебувають у складних життєвих обставинах, охоплених соціальним супроводом// патронатом місцевих центрів соціальних служб для сім'ї, дітей та молоді</t>
  </si>
  <si>
    <t>кількість сімей, дітей та молоді, охоплених соціальними послугами які отримали соціальні послуги у  місценвих центрів соціальних служб для сім’ї, дітей та молоді, закладів соціального обслуговування</t>
  </si>
  <si>
    <t xml:space="preserve">журнал обліку </t>
  </si>
  <si>
    <t>кількість заходів, у тому числі навчальних,  організованих та проведених обласним центром  соціальних служб для сім’ї, дітей та молоді</t>
  </si>
  <si>
    <t>кількість учасників заходів, у тому числі навчальних, організованих та проведених обласним центром  соціальних служб для сім’ї, дітей та молоді</t>
  </si>
  <si>
    <t>накази про проведення заходів</t>
  </si>
  <si>
    <t>середні  витрати на один захід, у тому числі навчальний, проведений обласним центром  соціальних служб для сім’ї, дітей та молоді</t>
  </si>
  <si>
    <t>середні  витрати на одного учасника заходів, проведених обласним центром соціальних служб для сім'ї, дітей та молоді</t>
  </si>
  <si>
    <t>середньорічні  витрати на забезпечення діяльності  одного працівника обласного центру соціальних служб для сім'ї, дітей та молоді</t>
  </si>
  <si>
    <t xml:space="preserve">витрати на утримання обласного центру соціальних служб для сім’ї, дітей та молоді </t>
  </si>
  <si>
    <t>кошторис</t>
  </si>
  <si>
    <t>кількість підготовлених кандидатів у прийомні батьки, батьки-вихователі,  опікуни/піклувальники, патронатні вихователі та наставники на базі обласного центру соціальних служб для сім’ї, дітей та молоді</t>
  </si>
  <si>
    <t>кількість підготовлених прийомних батьків, батьків-вихователів, які пройшли навчання з метою підвищення їхнього виховного потенціалу на базі обласного центру соціальних служб для сім’ї, дітей та молоді</t>
  </si>
  <si>
    <t xml:space="preserve">зменшення кількості учасників, у тому числі навчальних, організованих   обласним центром соціальних служб для сім'ї, дітей та молоді для суб’єктів соціальної роботипорівняно з попереднім роком </t>
  </si>
  <si>
    <t>журнал реєстрації, звіт про виконання паспорту бюджетної програми</t>
  </si>
  <si>
    <t>Регіональна програма сімейної, демографічної, ґендерної політики, попередження насильства в сім’ї та протидії торгівлі людьми на 2016-2020 роки</t>
  </si>
  <si>
    <t>Рішення обласної ради від 05.01.2016 р. №128</t>
  </si>
  <si>
    <t xml:space="preserve">Регіональна програма сімейної, демографічної, ґендерної політики, попередження насильства в сім’ї та протидії торгівлі людьми </t>
  </si>
  <si>
    <t xml:space="preserve">Департамент соціального захисту населення </t>
  </si>
  <si>
    <t>0710000000</t>
  </si>
  <si>
    <t xml:space="preserve">Утримання та забезпечення діяльності центрів соціальних служб для сім’ї, дітей та молоді </t>
  </si>
  <si>
    <t xml:space="preserve"> Забезпечення надання соціальних послуг центрів соціальних служб для сім’ї, дітей та молоді,здійснення заходів державної політики із забезпечення рівних прав та можливостей жінок та чоловіків, здійснення заходів державної політики з питань сім’ї</t>
  </si>
  <si>
    <t>Конституція України, Бюджетний кодекс України, Закон України "Про забезпечення організаційно-правових умов соціального захисту дітей-сиріт та дітей, позбавлених батьківського піклування",  Наказ міністерства соціальної політики України 14.05.2018 №688"Про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</si>
  <si>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Придбання оргтехніки у 2018, ламінатора, мультимедійної дошки  у 2019 році , комп’ютерного обладнання , принтерів у 2020 році необхідне для  покращення умов праці працівників ЗОЦСССДМ та надання ними соціальних послуг.</t>
  </si>
  <si>
    <t>1040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</si>
</sst>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00"/>
  </numFmts>
  <fonts count="6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3" borderId="0" applyNumberFormat="0" applyBorder="0" applyAlignment="0" applyProtection="0"/>
    <xf numFmtId="0" fontId="13" fillId="13" borderId="1" applyNumberFormat="0" applyAlignment="0" applyProtection="0"/>
    <xf numFmtId="0" fontId="52" fillId="44" borderId="2" applyNumberFormat="0" applyAlignment="0" applyProtection="0"/>
    <xf numFmtId="0" fontId="53" fillId="45" borderId="3" applyNumberFormat="0" applyAlignment="0" applyProtection="0"/>
    <xf numFmtId="0" fontId="54" fillId="45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55" fillId="0" borderId="8" applyNumberFormat="0" applyFill="0" applyAlignment="0" applyProtection="0"/>
    <xf numFmtId="0" fontId="19" fillId="46" borderId="9" applyNumberFormat="0" applyAlignment="0" applyProtection="0"/>
    <xf numFmtId="0" fontId="56" fillId="47" borderId="10" applyNumberFormat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21" fillId="49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9" fillId="50" borderId="0" applyNumberFormat="0" applyBorder="0" applyAlignment="0" applyProtection="0"/>
    <xf numFmtId="0" fontId="23" fillId="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0" fillId="52" borderId="13" applyNumberFormat="0" applyFont="0" applyAlignment="0" applyProtection="0"/>
    <xf numFmtId="9" fontId="0" fillId="0" borderId="0" applyFont="0" applyFill="0" applyBorder="0" applyAlignment="0" applyProtection="0"/>
    <xf numFmtId="0" fontId="24" fillId="49" borderId="14" applyNumberFormat="0" applyAlignment="0" applyProtection="0"/>
    <xf numFmtId="0" fontId="61" fillId="0" borderId="15" applyNumberFormat="0" applyFill="0" applyAlignment="0" applyProtection="0"/>
    <xf numFmtId="0" fontId="25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54" borderId="0" applyNumberFormat="0" applyBorder="0" applyAlignment="0" applyProtection="0"/>
  </cellStyleXfs>
  <cellXfs count="4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Continuous"/>
    </xf>
    <xf numFmtId="0" fontId="9" fillId="0" borderId="17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84" applyFont="1">
      <alignment/>
      <protection/>
    </xf>
    <xf numFmtId="0" fontId="2" fillId="0" borderId="0" xfId="84" applyFont="1">
      <alignment/>
      <protection/>
    </xf>
    <xf numFmtId="0" fontId="3" fillId="0" borderId="16" xfId="84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>
      <alignment/>
      <protection/>
    </xf>
    <xf numFmtId="0" fontId="3" fillId="0" borderId="0" xfId="84" applyFont="1" applyBorder="1" applyAlignment="1">
      <alignment horizontal="center" wrapText="1"/>
      <protection/>
    </xf>
    <xf numFmtId="0" fontId="5" fillId="0" borderId="0" xfId="84" applyFont="1" applyBorder="1" applyAlignment="1">
      <alignment wrapText="1"/>
      <protection/>
    </xf>
    <xf numFmtId="1" fontId="5" fillId="0" borderId="0" xfId="84" applyNumberFormat="1" applyFont="1" applyBorder="1" applyAlignment="1">
      <alignment horizontal="center" vertical="top" wrapText="1"/>
      <protection/>
    </xf>
    <xf numFmtId="0" fontId="2" fillId="0" borderId="0" xfId="84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2" fillId="0" borderId="0" xfId="84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89" fontId="8" fillId="0" borderId="16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83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84" applyFont="1" applyBorder="1" applyAlignment="1">
      <alignment horizontal="center" wrapText="1"/>
      <protection/>
    </xf>
    <xf numFmtId="189" fontId="5" fillId="0" borderId="0" xfId="84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84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9" xfId="0" applyFont="1" applyFill="1" applyBorder="1" applyAlignment="1">
      <alignment horizontal="centerContinuous" vertical="top"/>
    </xf>
    <xf numFmtId="0" fontId="3" fillId="0" borderId="19" xfId="0" applyFont="1" applyBorder="1" applyAlignment="1">
      <alignment horizontal="centerContinuous" vertical="top"/>
    </xf>
    <xf numFmtId="0" fontId="2" fillId="0" borderId="17" xfId="0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6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vertical="top" wrapText="1"/>
    </xf>
    <xf numFmtId="189" fontId="8" fillId="0" borderId="16" xfId="0" applyNumberFormat="1" applyFont="1" applyBorder="1" applyAlignment="1">
      <alignment/>
    </xf>
    <xf numFmtId="189" fontId="8" fillId="0" borderId="16" xfId="0" applyNumberFormat="1" applyFont="1" applyFill="1" applyBorder="1" applyAlignment="1">
      <alignment wrapText="1"/>
    </xf>
    <xf numFmtId="189" fontId="28" fillId="0" borderId="16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9" fontId="28" fillId="0" borderId="16" xfId="0" applyNumberFormat="1" applyFont="1" applyFill="1" applyBorder="1" applyAlignment="1">
      <alignment/>
    </xf>
    <xf numFmtId="0" fontId="32" fillId="0" borderId="20" xfId="0" applyFont="1" applyFill="1" applyBorder="1" applyAlignment="1">
      <alignment vertical="top" wrapText="1"/>
    </xf>
    <xf numFmtId="0" fontId="33" fillId="0" borderId="20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vertical="top" wrapText="1"/>
    </xf>
    <xf numFmtId="189" fontId="40" fillId="0" borderId="16" xfId="83" applyNumberFormat="1" applyFont="1" applyFill="1" applyBorder="1" applyAlignment="1">
      <alignment vertical="top"/>
      <protection/>
    </xf>
    <xf numFmtId="189" fontId="41" fillId="0" borderId="16" xfId="83" applyNumberFormat="1" applyFont="1" applyFill="1" applyBorder="1" applyAlignment="1">
      <alignment vertical="top"/>
      <protection/>
    </xf>
    <xf numFmtId="189" fontId="41" fillId="0" borderId="18" xfId="83" applyNumberFormat="1" applyFont="1" applyFill="1" applyBorder="1" applyAlignment="1">
      <alignment vertical="top"/>
      <protection/>
    </xf>
    <xf numFmtId="189" fontId="41" fillId="0" borderId="23" xfId="83" applyNumberFormat="1" applyFont="1" applyFill="1" applyBorder="1" applyAlignment="1">
      <alignment vertical="top"/>
      <protection/>
    </xf>
    <xf numFmtId="0" fontId="8" fillId="0" borderId="16" xfId="0" applyFont="1" applyFill="1" applyBorder="1" applyAlignment="1">
      <alignment horizontal="center" vertical="top" wrapText="1"/>
    </xf>
    <xf numFmtId="189" fontId="28" fillId="0" borderId="16" xfId="0" applyNumberFormat="1" applyFont="1" applyFill="1" applyBorder="1" applyAlignment="1">
      <alignment vertical="top"/>
    </xf>
    <xf numFmtId="0" fontId="32" fillId="0" borderId="20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vertical="top"/>
    </xf>
    <xf numFmtId="0" fontId="5" fillId="0" borderId="19" xfId="0" applyFont="1" applyBorder="1" applyAlignment="1">
      <alignment horizontal="center" vertical="top" wrapText="1"/>
    </xf>
    <xf numFmtId="189" fontId="28" fillId="0" borderId="19" xfId="0" applyNumberFormat="1" applyFont="1" applyFill="1" applyBorder="1" applyAlignment="1">
      <alignment vertical="top"/>
    </xf>
    <xf numFmtId="3" fontId="28" fillId="0" borderId="16" xfId="0" applyNumberFormat="1" applyFont="1" applyFill="1" applyBorder="1" applyAlignment="1">
      <alignment wrapText="1"/>
    </xf>
    <xf numFmtId="0" fontId="28" fillId="0" borderId="16" xfId="0" applyFont="1" applyFill="1" applyBorder="1" applyAlignment="1">
      <alignment horizontal="center" vertical="top" wrapText="1"/>
    </xf>
    <xf numFmtId="189" fontId="8" fillId="0" borderId="16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wrapText="1"/>
    </xf>
    <xf numFmtId="49" fontId="28" fillId="0" borderId="16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84" applyNumberFormat="1" applyFont="1" applyBorder="1" applyAlignment="1">
      <alignment horizontal="center" vertical="top" wrapText="1"/>
      <protection/>
    </xf>
    <xf numFmtId="0" fontId="3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28" fillId="0" borderId="16" xfId="0" applyFont="1" applyFill="1" applyBorder="1" applyAlignment="1">
      <alignment vertical="top" wrapText="1"/>
    </xf>
    <xf numFmtId="189" fontId="8" fillId="0" borderId="16" xfId="0" applyNumberFormat="1" applyFont="1" applyBorder="1" applyAlignment="1">
      <alignment horizontal="center" vertical="center"/>
    </xf>
    <xf numFmtId="189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189" fontId="8" fillId="0" borderId="16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189" fontId="28" fillId="0" borderId="16" xfId="0" applyNumberFormat="1" applyFont="1" applyBorder="1" applyAlignment="1">
      <alignment vertical="top" wrapText="1"/>
    </xf>
    <xf numFmtId="189" fontId="3" fillId="0" borderId="16" xfId="84" applyNumberFormat="1" applyFont="1" applyBorder="1" applyAlignment="1">
      <alignment wrapText="1"/>
      <protection/>
    </xf>
    <xf numFmtId="189" fontId="5" fillId="0" borderId="16" xfId="84" applyNumberFormat="1" applyFont="1" applyBorder="1" applyAlignment="1">
      <alignment vertical="top" wrapText="1"/>
      <protection/>
    </xf>
    <xf numFmtId="0" fontId="8" fillId="0" borderId="16" xfId="0" applyFont="1" applyBorder="1" applyAlignment="1">
      <alignment wrapText="1"/>
    </xf>
    <xf numFmtId="0" fontId="2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189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28" fillId="0" borderId="16" xfId="0" applyFont="1" applyFill="1" applyBorder="1" applyAlignment="1">
      <alignment vertical="top"/>
    </xf>
    <xf numFmtId="0" fontId="28" fillId="0" borderId="25" xfId="0" applyFont="1" applyBorder="1" applyAlignment="1">
      <alignment/>
    </xf>
    <xf numFmtId="189" fontId="28" fillId="0" borderId="25" xfId="0" applyNumberFormat="1" applyFont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49" fontId="2" fillId="0" borderId="17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Continuous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Continuous"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/>
    </xf>
    <xf numFmtId="1" fontId="8" fillId="0" borderId="16" xfId="0" applyNumberFormat="1" applyFont="1" applyFill="1" applyBorder="1" applyAlignment="1">
      <alignment wrapText="1"/>
    </xf>
    <xf numFmtId="49" fontId="9" fillId="0" borderId="17" xfId="0" applyNumberFormat="1" applyFont="1" applyBorder="1" applyAlignment="1">
      <alignment/>
    </xf>
    <xf numFmtId="3" fontId="41" fillId="0" borderId="16" xfId="83" applyNumberFormat="1" applyFont="1" applyFill="1" applyBorder="1" applyAlignment="1">
      <alignment vertical="top"/>
      <protection/>
    </xf>
    <xf numFmtId="3" fontId="40" fillId="0" borderId="16" xfId="83" applyNumberFormat="1" applyFont="1" applyFill="1" applyBorder="1" applyAlignment="1">
      <alignment vertical="top"/>
      <protection/>
    </xf>
    <xf numFmtId="0" fontId="46" fillId="0" borderId="16" xfId="0" applyFont="1" applyFill="1" applyBorder="1" applyAlignment="1">
      <alignment vertical="top" wrapText="1"/>
    </xf>
    <xf numFmtId="0" fontId="47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vertical="top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left"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3" fontId="41" fillId="0" borderId="18" xfId="83" applyNumberFormat="1" applyFont="1" applyFill="1" applyBorder="1" applyAlignment="1">
      <alignment vertical="top"/>
      <protection/>
    </xf>
    <xf numFmtId="3" fontId="41" fillId="0" borderId="23" xfId="83" applyNumberFormat="1" applyFont="1" applyFill="1" applyBorder="1" applyAlignment="1">
      <alignment vertical="top"/>
      <protection/>
    </xf>
    <xf numFmtId="3" fontId="8" fillId="0" borderId="2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0" fontId="8" fillId="0" borderId="16" xfId="0" applyFont="1" applyBorder="1" applyAlignment="1">
      <alignment horizontal="left" vertical="top" wrapText="1"/>
    </xf>
    <xf numFmtId="4" fontId="8" fillId="0" borderId="16" xfId="0" applyNumberFormat="1" applyFont="1" applyFill="1" applyBorder="1" applyAlignment="1">
      <alignment/>
    </xf>
    <xf numFmtId="4" fontId="28" fillId="0" borderId="16" xfId="0" applyNumberFormat="1" applyFont="1" applyBorder="1" applyAlignment="1">
      <alignment vertical="top" wrapText="1"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3" fontId="8" fillId="0" borderId="16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0" fontId="8" fillId="0" borderId="16" xfId="0" applyFont="1" applyBorder="1" applyAlignment="1">
      <alignment horizontal="right" vertical="top" wrapText="1"/>
    </xf>
    <xf numFmtId="3" fontId="8" fillId="0" borderId="16" xfId="0" applyNumberFormat="1" applyFont="1" applyBorder="1" applyAlignment="1">
      <alignment vertical="top" wrapText="1"/>
    </xf>
    <xf numFmtId="3" fontId="28" fillId="0" borderId="16" xfId="0" applyNumberFormat="1" applyFont="1" applyBorder="1" applyAlignment="1">
      <alignment vertical="top" wrapText="1"/>
    </xf>
    <xf numFmtId="49" fontId="9" fillId="0" borderId="17" xfId="0" applyNumberFormat="1" applyFont="1" applyBorder="1" applyAlignment="1">
      <alignment horizontal="center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vertical="center" wrapText="1"/>
    </xf>
    <xf numFmtId="0" fontId="33" fillId="0" borderId="27" xfId="0" applyFont="1" applyFill="1" applyBorder="1" applyAlignment="1">
      <alignment horizontal="center" vertical="top" wrapText="1"/>
    </xf>
    <xf numFmtId="3" fontId="3" fillId="0" borderId="16" xfId="84" applyNumberFormat="1" applyFont="1" applyBorder="1" applyAlignment="1">
      <alignment horizontal="center" wrapText="1"/>
      <protection/>
    </xf>
    <xf numFmtId="49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/>
    </xf>
    <xf numFmtId="0" fontId="8" fillId="0" borderId="24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29" fillId="0" borderId="24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28" fillId="0" borderId="24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48" fillId="0" borderId="24" xfId="0" applyNumberFormat="1" applyFont="1" applyFill="1" applyBorder="1" applyAlignment="1">
      <alignment horizontal="center" vertical="center" wrapText="1"/>
    </xf>
    <xf numFmtId="0" fontId="48" fillId="0" borderId="26" xfId="0" applyNumberFormat="1" applyFont="1" applyFill="1" applyBorder="1" applyAlignment="1">
      <alignment horizontal="center" vertical="center" wrapText="1"/>
    </xf>
    <xf numFmtId="0" fontId="48" fillId="0" borderId="25" xfId="0" applyNumberFormat="1" applyFont="1" applyFill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48" fillId="0" borderId="16" xfId="0" applyNumberFormat="1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17" xfId="84" applyFont="1" applyBorder="1" applyAlignment="1">
      <alignment/>
      <protection/>
    </xf>
    <xf numFmtId="0" fontId="2" fillId="0" borderId="0" xfId="84" applyFont="1" applyAlignment="1">
      <alignment wrapText="1"/>
      <protection/>
    </xf>
    <xf numFmtId="0" fontId="9" fillId="0" borderId="17" xfId="84" applyFont="1" applyBorder="1" applyAlignment="1">
      <alignment wrapText="1"/>
      <protection/>
    </xf>
    <xf numFmtId="0" fontId="3" fillId="0" borderId="16" xfId="84" applyFont="1" applyBorder="1" applyAlignment="1">
      <alignment wrapText="1"/>
      <protection/>
    </xf>
    <xf numFmtId="0" fontId="5" fillId="0" borderId="16" xfId="84" applyFont="1" applyBorder="1" applyAlignment="1">
      <alignment wrapText="1"/>
      <protection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16" xfId="84" applyFont="1" applyBorder="1" applyAlignment="1">
      <alignment horizontal="center" wrapText="1"/>
      <protection/>
    </xf>
    <xf numFmtId="0" fontId="5" fillId="0" borderId="24" xfId="84" applyFont="1" applyBorder="1" applyAlignment="1">
      <alignment horizontal="center" wrapText="1"/>
      <protection/>
    </xf>
    <xf numFmtId="0" fontId="5" fillId="0" borderId="26" xfId="84" applyFont="1" applyBorder="1" applyAlignment="1">
      <alignment horizontal="center" wrapText="1"/>
      <protection/>
    </xf>
    <xf numFmtId="0" fontId="5" fillId="0" borderId="25" xfId="84" applyFont="1" applyBorder="1" applyAlignment="1">
      <alignment horizontal="center" wrapText="1"/>
      <protection/>
    </xf>
    <xf numFmtId="0" fontId="33" fillId="0" borderId="16" xfId="84" applyFont="1" applyBorder="1" applyAlignment="1">
      <alignment horizontal="center" vertical="top" wrapText="1"/>
      <protection/>
    </xf>
    <xf numFmtId="0" fontId="33" fillId="0" borderId="16" xfId="0" applyFont="1" applyFill="1" applyBorder="1" applyAlignment="1">
      <alignment vertical="top" wrapText="1"/>
    </xf>
    <xf numFmtId="0" fontId="3" fillId="0" borderId="24" xfId="84" applyFont="1" applyBorder="1" applyAlignment="1">
      <alignment horizontal="center" wrapText="1"/>
      <protection/>
    </xf>
    <xf numFmtId="0" fontId="3" fillId="0" borderId="26" xfId="84" applyFont="1" applyBorder="1" applyAlignment="1">
      <alignment horizontal="center" wrapText="1"/>
      <protection/>
    </xf>
    <xf numFmtId="0" fontId="3" fillId="0" borderId="25" xfId="84" applyFont="1" applyBorder="1" applyAlignment="1">
      <alignment horizontal="center" wrapText="1"/>
      <protection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24" xfId="84" applyFont="1" applyBorder="1" applyAlignment="1">
      <alignment horizontal="center" vertical="top" wrapText="1"/>
      <protection/>
    </xf>
    <xf numFmtId="0" fontId="3" fillId="0" borderId="25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0" fontId="3" fillId="0" borderId="23" xfId="84" applyFont="1" applyBorder="1" applyAlignment="1">
      <alignment horizontal="center" vertical="top" wrapText="1"/>
      <protection/>
    </xf>
    <xf numFmtId="0" fontId="3" fillId="0" borderId="28" xfId="84" applyFont="1" applyBorder="1" applyAlignment="1">
      <alignment horizontal="center" vertical="top" wrapText="1"/>
      <protection/>
    </xf>
    <xf numFmtId="0" fontId="3" fillId="0" borderId="19" xfId="84" applyFont="1" applyBorder="1" applyAlignment="1">
      <alignment horizontal="center" vertical="top" wrapText="1"/>
      <protection/>
    </xf>
    <xf numFmtId="0" fontId="3" fillId="0" borderId="29" xfId="84" applyFont="1" applyBorder="1" applyAlignment="1">
      <alignment horizontal="center" vertical="top" wrapText="1"/>
      <protection/>
    </xf>
    <xf numFmtId="0" fontId="3" fillId="0" borderId="30" xfId="84" applyFont="1" applyBorder="1" applyAlignment="1">
      <alignment horizontal="center" vertical="top" wrapText="1"/>
      <protection/>
    </xf>
    <xf numFmtId="0" fontId="3" fillId="0" borderId="17" xfId="84" applyFont="1" applyBorder="1" applyAlignment="1">
      <alignment horizontal="center" vertical="top" wrapText="1"/>
      <protection/>
    </xf>
    <xf numFmtId="0" fontId="3" fillId="0" borderId="31" xfId="84" applyFont="1" applyBorder="1" applyAlignment="1">
      <alignment horizontal="center" vertical="top" wrapText="1"/>
      <protection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8" xfId="84" applyFont="1" applyBorder="1" applyAlignment="1">
      <alignment horizontal="center" vertical="top" wrapText="1"/>
      <protection/>
    </xf>
    <xf numFmtId="0" fontId="8" fillId="0" borderId="29" xfId="84" applyFont="1" applyBorder="1" applyAlignment="1">
      <alignment horizontal="center" vertical="top" wrapText="1"/>
      <protection/>
    </xf>
    <xf numFmtId="0" fontId="8" fillId="0" borderId="30" xfId="84" applyFont="1" applyBorder="1" applyAlignment="1">
      <alignment horizontal="center" vertical="top" wrapText="1"/>
      <protection/>
    </xf>
    <xf numFmtId="0" fontId="8" fillId="0" borderId="31" xfId="84" applyFont="1" applyBorder="1" applyAlignment="1">
      <alignment horizontal="center" vertical="top" wrapText="1"/>
      <protection/>
    </xf>
    <xf numFmtId="0" fontId="9" fillId="0" borderId="17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vertical="top" wrapText="1"/>
    </xf>
    <xf numFmtId="0" fontId="28" fillId="0" borderId="26" xfId="0" applyFont="1" applyFill="1" applyBorder="1" applyAlignment="1">
      <alignment vertical="top" wrapText="1"/>
    </xf>
    <xf numFmtId="0" fontId="28" fillId="0" borderId="25" xfId="0" applyFont="1" applyFill="1" applyBorder="1" applyAlignment="1">
      <alignment vertical="top" wrapText="1"/>
    </xf>
    <xf numFmtId="49" fontId="8" fillId="0" borderId="24" xfId="0" applyNumberFormat="1" applyFont="1" applyBorder="1" applyAlignment="1">
      <alignment wrapText="1"/>
    </xf>
    <xf numFmtId="49" fontId="42" fillId="0" borderId="26" xfId="0" applyNumberFormat="1" applyFont="1" applyBorder="1" applyAlignment="1">
      <alignment wrapText="1"/>
    </xf>
    <xf numFmtId="49" fontId="42" fillId="0" borderId="25" xfId="0" applyNumberFormat="1" applyFont="1" applyBorder="1" applyAlignment="1">
      <alignment wrapText="1"/>
    </xf>
    <xf numFmtId="49" fontId="8" fillId="0" borderId="24" xfId="0" applyNumberFormat="1" applyFont="1" applyFill="1" applyBorder="1" applyAlignment="1">
      <alignment horizontal="center" wrapText="1"/>
    </xf>
    <xf numFmtId="49" fontId="0" fillId="0" borderId="26" xfId="0" applyNumberFormat="1" applyBorder="1" applyAlignment="1">
      <alignment wrapText="1"/>
    </xf>
    <xf numFmtId="49" fontId="0" fillId="0" borderId="25" xfId="0" applyNumberFormat="1" applyBorder="1" applyAlignment="1">
      <alignment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4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16" xfId="0" applyFont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49" fontId="8" fillId="0" borderId="26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 wrapText="1"/>
    </xf>
    <xf numFmtId="0" fontId="8" fillId="0" borderId="24" xfId="0" applyFont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center" wrapText="1"/>
    </xf>
    <xf numFmtId="0" fontId="28" fillId="0" borderId="24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49" fontId="8" fillId="0" borderId="24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0" fontId="8" fillId="0" borderId="24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4" xfId="0" applyNumberFormat="1" applyFont="1" applyFill="1" applyBorder="1" applyAlignment="1">
      <alignment horizontal="left" vertical="top" wrapText="1"/>
    </xf>
    <xf numFmtId="0" fontId="8" fillId="0" borderId="26" xfId="0" applyNumberFormat="1" applyFont="1" applyFill="1" applyBorder="1" applyAlignment="1">
      <alignment horizontal="left" vertical="top" wrapText="1"/>
    </xf>
    <xf numFmtId="0" fontId="8" fillId="0" borderId="25" xfId="0" applyNumberFormat="1" applyFont="1" applyFill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Dod5kochtor" xfId="83"/>
    <cellStyle name="Обычный_бюджетний запит 70101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Zeros="0" zoomScaleSheetLayoutView="90" zoomScalePageLayoutView="0" workbookViewId="0" topLeftCell="A1">
      <selection activeCell="K6" sqref="K6:O6"/>
    </sheetView>
  </sheetViews>
  <sheetFormatPr defaultColWidth="9.00390625" defaultRowHeight="12.75"/>
  <cols>
    <col min="1" max="1" width="8.125" style="57" customWidth="1"/>
    <col min="2" max="5" width="12.625" style="57" customWidth="1"/>
    <col min="6" max="6" width="11.75390625" style="57" customWidth="1"/>
    <col min="7" max="7" width="11.375" style="57" bestFit="1" customWidth="1"/>
    <col min="8" max="8" width="9.375" style="57" customWidth="1"/>
    <col min="9" max="10" width="11.75390625" style="57" customWidth="1"/>
    <col min="11" max="11" width="11.375" style="57" bestFit="1" customWidth="1"/>
    <col min="12" max="12" width="9.375" style="57" customWidth="1"/>
    <col min="13" max="14" width="11.75390625" style="57" customWidth="1"/>
    <col min="15" max="15" width="11.375" style="57" bestFit="1" customWidth="1"/>
    <col min="16" max="16" width="9.375" style="57" customWidth="1"/>
    <col min="17" max="17" width="14.75390625" style="57" customWidth="1"/>
    <col min="18" max="16384" width="9.125" style="57" customWidth="1"/>
  </cols>
  <sheetData>
    <row r="1" spans="1:17" s="197" customFormat="1" ht="18.75">
      <c r="A1" s="84" t="s">
        <v>180</v>
      </c>
      <c r="B1" s="196"/>
      <c r="C1" s="196"/>
      <c r="D1" s="196"/>
      <c r="E1" s="196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5.75">
      <c r="A2" s="100" t="s">
        <v>190</v>
      </c>
      <c r="B2" s="100" t="s">
        <v>228</v>
      </c>
      <c r="C2" s="100"/>
      <c r="D2" s="100"/>
      <c r="E2" s="100"/>
      <c r="F2" s="100"/>
      <c r="G2" s="100"/>
      <c r="H2" s="62"/>
      <c r="I2" s="31"/>
      <c r="J2" s="60"/>
      <c r="K2" s="254" t="s">
        <v>227</v>
      </c>
      <c r="L2" s="254"/>
      <c r="M2" s="254"/>
      <c r="N2" s="254"/>
      <c r="O2" s="254"/>
      <c r="P2" s="76"/>
      <c r="Q2" s="208" t="s">
        <v>246</v>
      </c>
    </row>
    <row r="3" spans="1:17" s="198" customFormat="1" ht="24.75" customHeight="1">
      <c r="A3" s="103" t="s">
        <v>113</v>
      </c>
      <c r="B3" s="103"/>
      <c r="C3" s="98"/>
      <c r="D3" s="98"/>
      <c r="E3" s="98"/>
      <c r="F3" s="98"/>
      <c r="G3" s="98"/>
      <c r="H3" s="98"/>
      <c r="I3" s="98"/>
      <c r="J3" s="199"/>
      <c r="K3" s="255" t="s">
        <v>179</v>
      </c>
      <c r="L3" s="255"/>
      <c r="M3" s="255"/>
      <c r="N3" s="255"/>
      <c r="O3" s="255"/>
      <c r="P3" s="199"/>
      <c r="Q3" s="217" t="s">
        <v>178</v>
      </c>
    </row>
    <row r="4" spans="1:17" s="76" customFormat="1" ht="15.75">
      <c r="A4" s="79" t="s">
        <v>24</v>
      </c>
      <c r="B4" s="58" t="s">
        <v>247</v>
      </c>
      <c r="C4" s="79"/>
      <c r="D4" s="79"/>
      <c r="E4" s="79"/>
      <c r="F4" s="79"/>
      <c r="G4" s="79"/>
      <c r="H4" s="79"/>
      <c r="I4" s="79"/>
      <c r="J4" s="60"/>
      <c r="K4" s="254" t="s">
        <v>229</v>
      </c>
      <c r="L4" s="254"/>
      <c r="M4" s="254"/>
      <c r="N4" s="254"/>
      <c r="O4" s="254"/>
      <c r="Q4" s="219" t="s">
        <v>246</v>
      </c>
    </row>
    <row r="5" spans="1:17" s="198" customFormat="1" ht="39" customHeight="1">
      <c r="A5" s="103" t="s">
        <v>116</v>
      </c>
      <c r="B5" s="103"/>
      <c r="C5" s="103"/>
      <c r="D5" s="103"/>
      <c r="E5" s="103"/>
      <c r="F5" s="103"/>
      <c r="G5" s="103"/>
      <c r="H5" s="103"/>
      <c r="I5" s="103"/>
      <c r="J5" s="199"/>
      <c r="K5" s="255" t="s">
        <v>181</v>
      </c>
      <c r="L5" s="255"/>
      <c r="M5" s="255"/>
      <c r="N5" s="255"/>
      <c r="O5" s="255"/>
      <c r="P5" s="199"/>
      <c r="Q5" s="218" t="s">
        <v>178</v>
      </c>
    </row>
    <row r="6" spans="1:21" ht="35.25" customHeight="1">
      <c r="A6" s="62" t="s">
        <v>98</v>
      </c>
      <c r="B6" s="254" t="s">
        <v>248</v>
      </c>
      <c r="C6" s="254"/>
      <c r="D6" s="201"/>
      <c r="E6" s="254" t="s">
        <v>249</v>
      </c>
      <c r="F6" s="254"/>
      <c r="G6" s="61"/>
      <c r="H6" s="257">
        <v>1040</v>
      </c>
      <c r="I6" s="257"/>
      <c r="J6" s="76"/>
      <c r="K6" s="256" t="s">
        <v>282</v>
      </c>
      <c r="L6" s="256"/>
      <c r="M6" s="256"/>
      <c r="N6" s="256"/>
      <c r="O6" s="256"/>
      <c r="P6" s="205"/>
      <c r="Q6" s="205" t="s">
        <v>238</v>
      </c>
      <c r="R6" s="220"/>
      <c r="S6" s="220"/>
      <c r="T6" s="220"/>
      <c r="U6" s="220"/>
    </row>
    <row r="7" spans="1:17" s="198" customFormat="1" ht="52.5" customHeight="1">
      <c r="A7" s="202"/>
      <c r="B7" s="253" t="s">
        <v>182</v>
      </c>
      <c r="C7" s="253"/>
      <c r="D7" s="192"/>
      <c r="E7" s="253" t="s">
        <v>187</v>
      </c>
      <c r="F7" s="253"/>
      <c r="G7" s="42"/>
      <c r="H7" s="252" t="s">
        <v>184</v>
      </c>
      <c r="I7" s="252"/>
      <c r="J7" s="199"/>
      <c r="K7" s="255" t="s">
        <v>183</v>
      </c>
      <c r="L7" s="255"/>
      <c r="M7" s="255"/>
      <c r="N7" s="255"/>
      <c r="O7" s="255"/>
      <c r="P7" s="199"/>
      <c r="Q7" s="191" t="s">
        <v>177</v>
      </c>
    </row>
    <row r="8" spans="1:17" ht="15.75">
      <c r="A8" s="24" t="s">
        <v>185</v>
      </c>
      <c r="B8" s="24"/>
      <c r="C8" s="24"/>
      <c r="D8" s="24"/>
      <c r="E8" s="24"/>
      <c r="F8" s="24"/>
      <c r="G8" s="24"/>
      <c r="H8" s="24"/>
      <c r="K8" s="24"/>
      <c r="L8" s="24"/>
      <c r="M8" s="24"/>
      <c r="N8" s="24"/>
      <c r="O8" s="24"/>
      <c r="P8" s="24"/>
      <c r="Q8" s="24"/>
    </row>
    <row r="9" spans="1:17" ht="15.75">
      <c r="A9" s="60" t="s">
        <v>156</v>
      </c>
      <c r="B9" s="76"/>
      <c r="C9" s="76"/>
      <c r="D9" s="76"/>
      <c r="E9" s="76"/>
      <c r="F9" s="61"/>
      <c r="G9" s="61"/>
      <c r="H9" s="61"/>
      <c r="K9" s="61"/>
      <c r="L9" s="61"/>
      <c r="M9" s="61"/>
      <c r="N9" s="61"/>
      <c r="O9" s="61"/>
      <c r="P9" s="61"/>
      <c r="Q9" s="61"/>
    </row>
    <row r="10" spans="1:20" ht="15.75">
      <c r="A10" s="251" t="s">
        <v>251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T10" s="76"/>
    </row>
    <row r="11" spans="1:17" ht="15.75">
      <c r="A11" s="60" t="s">
        <v>155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17" ht="36" customHeight="1">
      <c r="A12" s="250" t="s">
        <v>250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7" ht="15.75">
      <c r="A13" s="62" t="s">
        <v>153</v>
      </c>
      <c r="B13" s="76"/>
      <c r="C13" s="76"/>
      <c r="D13" s="76"/>
      <c r="E13" s="76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57" customHeight="1">
      <c r="A14" s="250" t="s">
        <v>284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</row>
    <row r="15" spans="1:17" s="76" customFormat="1" ht="15.75">
      <c r="A15" s="62" t="s">
        <v>154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5.75">
      <c r="A16" s="10" t="s">
        <v>186</v>
      </c>
      <c r="Q16" s="37" t="s">
        <v>114</v>
      </c>
    </row>
    <row r="17" spans="1:17" ht="15.75" customHeight="1">
      <c r="A17" s="277" t="s">
        <v>3</v>
      </c>
      <c r="B17" s="261" t="s">
        <v>15</v>
      </c>
      <c r="C17" s="262"/>
      <c r="D17" s="262"/>
      <c r="E17" s="263"/>
      <c r="F17" s="258" t="s">
        <v>173</v>
      </c>
      <c r="G17" s="259"/>
      <c r="H17" s="259"/>
      <c r="I17" s="260"/>
      <c r="J17" s="258" t="s">
        <v>174</v>
      </c>
      <c r="K17" s="259"/>
      <c r="L17" s="259"/>
      <c r="M17" s="260"/>
      <c r="N17" s="258" t="s">
        <v>175</v>
      </c>
      <c r="O17" s="259"/>
      <c r="P17" s="259"/>
      <c r="Q17" s="260"/>
    </row>
    <row r="18" spans="1:17" ht="60">
      <c r="A18" s="278"/>
      <c r="B18" s="264"/>
      <c r="C18" s="265"/>
      <c r="D18" s="265"/>
      <c r="E18" s="266"/>
      <c r="F18" s="185" t="s">
        <v>25</v>
      </c>
      <c r="G18" s="125" t="s">
        <v>26</v>
      </c>
      <c r="H18" s="167" t="s">
        <v>118</v>
      </c>
      <c r="I18" s="167" t="s">
        <v>188</v>
      </c>
      <c r="J18" s="185" t="s">
        <v>25</v>
      </c>
      <c r="K18" s="125" t="s">
        <v>26</v>
      </c>
      <c r="L18" s="167" t="s">
        <v>118</v>
      </c>
      <c r="M18" s="167" t="s">
        <v>189</v>
      </c>
      <c r="N18" s="185" t="s">
        <v>25</v>
      </c>
      <c r="O18" s="125" t="s">
        <v>26</v>
      </c>
      <c r="P18" s="167" t="s">
        <v>118</v>
      </c>
      <c r="Q18" s="167" t="s">
        <v>128</v>
      </c>
    </row>
    <row r="19" spans="1:17" s="82" customFormat="1" ht="15">
      <c r="A19" s="29">
        <v>1</v>
      </c>
      <c r="B19" s="279">
        <v>2</v>
      </c>
      <c r="C19" s="280"/>
      <c r="D19" s="280"/>
      <c r="E19" s="281"/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</row>
    <row r="20" spans="1:17" s="82" customFormat="1" ht="15">
      <c r="A20" s="26"/>
      <c r="B20" s="267" t="s">
        <v>2</v>
      </c>
      <c r="C20" s="268"/>
      <c r="D20" s="268"/>
      <c r="E20" s="269"/>
      <c r="F20" s="223">
        <f>'6.1-6.2.'!C7</f>
        <v>2206017</v>
      </c>
      <c r="G20" s="224" t="s">
        <v>162</v>
      </c>
      <c r="H20" s="224" t="s">
        <v>162</v>
      </c>
      <c r="I20" s="225">
        <f>'6.1-6.2.'!F7</f>
        <v>2206017</v>
      </c>
      <c r="J20" s="223">
        <f>'6.1-6.2.'!G7</f>
        <v>2402600</v>
      </c>
      <c r="K20" s="224" t="s">
        <v>162</v>
      </c>
      <c r="L20" s="224" t="s">
        <v>162</v>
      </c>
      <c r="M20" s="225">
        <f>'6.1-6.2.'!J7</f>
        <v>2402600</v>
      </c>
      <c r="N20" s="223">
        <f>'6.1-6.2.'!K7</f>
        <v>2666600</v>
      </c>
      <c r="O20" s="224" t="s">
        <v>162</v>
      </c>
      <c r="P20" s="224" t="s">
        <v>162</v>
      </c>
      <c r="Q20" s="225">
        <f>N20</f>
        <v>2666600</v>
      </c>
    </row>
    <row r="21" spans="1:17" s="82" customFormat="1" ht="15">
      <c r="A21" s="26"/>
      <c r="B21" s="267" t="s">
        <v>112</v>
      </c>
      <c r="C21" s="268"/>
      <c r="D21" s="268"/>
      <c r="E21" s="269"/>
      <c r="F21" s="224" t="s">
        <v>162</v>
      </c>
      <c r="G21" s="225"/>
      <c r="H21" s="225"/>
      <c r="I21" s="225"/>
      <c r="J21" s="224" t="s">
        <v>162</v>
      </c>
      <c r="K21" s="225"/>
      <c r="L21" s="225"/>
      <c r="M21" s="225"/>
      <c r="N21" s="224" t="s">
        <v>162</v>
      </c>
      <c r="O21" s="225"/>
      <c r="P21" s="225"/>
      <c r="Q21" s="225"/>
    </row>
    <row r="22" spans="1:17" s="36" customFormat="1" ht="27" customHeight="1">
      <c r="A22" s="8">
        <v>25010100</v>
      </c>
      <c r="B22" s="270" t="s">
        <v>7</v>
      </c>
      <c r="C22" s="271"/>
      <c r="D22" s="271"/>
      <c r="E22" s="272"/>
      <c r="F22" s="224" t="s">
        <v>162</v>
      </c>
      <c r="G22" s="225"/>
      <c r="H22" s="225"/>
      <c r="I22" s="225"/>
      <c r="J22" s="224" t="s">
        <v>162</v>
      </c>
      <c r="K22" s="225"/>
      <c r="L22" s="225"/>
      <c r="M22" s="225"/>
      <c r="N22" s="224" t="s">
        <v>162</v>
      </c>
      <c r="O22" s="225"/>
      <c r="P22" s="225"/>
      <c r="Q22" s="225"/>
    </row>
    <row r="23" spans="1:17" s="36" customFormat="1" ht="27" customHeight="1">
      <c r="A23" s="8">
        <v>25010200</v>
      </c>
      <c r="B23" s="270" t="s">
        <v>23</v>
      </c>
      <c r="C23" s="271"/>
      <c r="D23" s="271"/>
      <c r="E23" s="272"/>
      <c r="F23" s="224" t="s">
        <v>162</v>
      </c>
      <c r="G23" s="225"/>
      <c r="H23" s="225"/>
      <c r="I23" s="225"/>
      <c r="J23" s="224" t="s">
        <v>162</v>
      </c>
      <c r="K23" s="225"/>
      <c r="L23" s="225"/>
      <c r="M23" s="225"/>
      <c r="N23" s="224" t="s">
        <v>162</v>
      </c>
      <c r="O23" s="225"/>
      <c r="P23" s="225"/>
      <c r="Q23" s="225"/>
    </row>
    <row r="24" spans="1:17" s="36" customFormat="1" ht="15">
      <c r="A24" s="8">
        <v>25010300</v>
      </c>
      <c r="B24" s="270" t="s">
        <v>4</v>
      </c>
      <c r="C24" s="271"/>
      <c r="D24" s="271"/>
      <c r="E24" s="272"/>
      <c r="F24" s="224" t="s">
        <v>162</v>
      </c>
      <c r="G24" s="225"/>
      <c r="H24" s="225"/>
      <c r="I24" s="225"/>
      <c r="J24" s="224" t="s">
        <v>162</v>
      </c>
      <c r="K24" s="225"/>
      <c r="L24" s="225"/>
      <c r="M24" s="225"/>
      <c r="N24" s="224" t="s">
        <v>162</v>
      </c>
      <c r="O24" s="225"/>
      <c r="P24" s="225"/>
      <c r="Q24" s="225"/>
    </row>
    <row r="25" spans="1:17" s="36" customFormat="1" ht="27.75" customHeight="1">
      <c r="A25" s="8">
        <v>25010400</v>
      </c>
      <c r="B25" s="270" t="s">
        <v>8</v>
      </c>
      <c r="C25" s="271"/>
      <c r="D25" s="271"/>
      <c r="E25" s="272"/>
      <c r="F25" s="224" t="s">
        <v>162</v>
      </c>
      <c r="G25" s="225"/>
      <c r="H25" s="225"/>
      <c r="I25" s="225"/>
      <c r="J25" s="224" t="s">
        <v>162</v>
      </c>
      <c r="K25" s="225"/>
      <c r="L25" s="225"/>
      <c r="M25" s="225"/>
      <c r="N25" s="224" t="s">
        <v>162</v>
      </c>
      <c r="O25" s="225"/>
      <c r="P25" s="225"/>
      <c r="Q25" s="225"/>
    </row>
    <row r="26" spans="1:17" s="36" customFormat="1" ht="15">
      <c r="A26" s="8">
        <v>25020100</v>
      </c>
      <c r="B26" s="270" t="s">
        <v>9</v>
      </c>
      <c r="C26" s="271"/>
      <c r="D26" s="271"/>
      <c r="E26" s="272"/>
      <c r="F26" s="224" t="s">
        <v>162</v>
      </c>
      <c r="G26" s="225"/>
      <c r="H26" s="225"/>
      <c r="I26" s="225"/>
      <c r="J26" s="224" t="s">
        <v>162</v>
      </c>
      <c r="K26" s="225"/>
      <c r="L26" s="225"/>
      <c r="M26" s="225"/>
      <c r="N26" s="224" t="s">
        <v>162</v>
      </c>
      <c r="O26" s="225"/>
      <c r="P26" s="225"/>
      <c r="Q26" s="225"/>
    </row>
    <row r="27" spans="1:17" s="36" customFormat="1" ht="37.5" customHeight="1">
      <c r="A27" s="8">
        <v>25020200</v>
      </c>
      <c r="B27" s="270" t="s">
        <v>18</v>
      </c>
      <c r="C27" s="271"/>
      <c r="D27" s="271"/>
      <c r="E27" s="272"/>
      <c r="F27" s="224" t="s">
        <v>162</v>
      </c>
      <c r="G27" s="225"/>
      <c r="H27" s="225"/>
      <c r="I27" s="225"/>
      <c r="J27" s="224" t="s">
        <v>162</v>
      </c>
      <c r="K27" s="225"/>
      <c r="L27" s="225"/>
      <c r="M27" s="225"/>
      <c r="N27" s="224" t="s">
        <v>162</v>
      </c>
      <c r="O27" s="225"/>
      <c r="P27" s="225"/>
      <c r="Q27" s="225"/>
    </row>
    <row r="28" spans="1:17" s="36" customFormat="1" ht="51.75" customHeight="1">
      <c r="A28" s="8">
        <v>25020300</v>
      </c>
      <c r="B28" s="270" t="s">
        <v>10</v>
      </c>
      <c r="C28" s="271"/>
      <c r="D28" s="271"/>
      <c r="E28" s="272"/>
      <c r="F28" s="224" t="s">
        <v>162</v>
      </c>
      <c r="G28" s="225"/>
      <c r="H28" s="225"/>
      <c r="I28" s="225"/>
      <c r="J28" s="224" t="s">
        <v>162</v>
      </c>
      <c r="K28" s="225"/>
      <c r="L28" s="225"/>
      <c r="M28" s="225"/>
      <c r="N28" s="224" t="s">
        <v>162</v>
      </c>
      <c r="O28" s="225"/>
      <c r="P28" s="225"/>
      <c r="Q28" s="225"/>
    </row>
    <row r="29" spans="1:17" s="82" customFormat="1" ht="15">
      <c r="A29" s="8"/>
      <c r="B29" s="267" t="s">
        <v>100</v>
      </c>
      <c r="C29" s="268"/>
      <c r="D29" s="268"/>
      <c r="E29" s="269"/>
      <c r="F29" s="224" t="s">
        <v>162</v>
      </c>
      <c r="G29" s="225"/>
      <c r="H29" s="225"/>
      <c r="I29" s="225"/>
      <c r="J29" s="224" t="s">
        <v>162</v>
      </c>
      <c r="K29" s="225"/>
      <c r="L29" s="225"/>
      <c r="M29" s="225"/>
      <c r="N29" s="224" t="s">
        <v>162</v>
      </c>
      <c r="O29" s="225"/>
      <c r="P29" s="225"/>
      <c r="Q29" s="225"/>
    </row>
    <row r="30" spans="1:17" s="82" customFormat="1" ht="27.75" customHeight="1">
      <c r="A30" s="2">
        <v>602400</v>
      </c>
      <c r="B30" s="270" t="s">
        <v>20</v>
      </c>
      <c r="C30" s="271"/>
      <c r="D30" s="271"/>
      <c r="E30" s="272"/>
      <c r="F30" s="224" t="s">
        <v>162</v>
      </c>
      <c r="G30" s="226">
        <v>65000</v>
      </c>
      <c r="H30" s="226">
        <v>65000</v>
      </c>
      <c r="I30" s="226">
        <v>65000</v>
      </c>
      <c r="J30" s="224" t="s">
        <v>162</v>
      </c>
      <c r="K30" s="226">
        <f>'6.1-6.2.'!H68</f>
        <v>75000</v>
      </c>
      <c r="L30" s="226">
        <f>'6.1-6.2.'!I68</f>
        <v>75000</v>
      </c>
      <c r="M30" s="226">
        <v>75000</v>
      </c>
      <c r="N30" s="224" t="s">
        <v>162</v>
      </c>
      <c r="O30" s="226">
        <v>20000</v>
      </c>
      <c r="P30" s="226">
        <v>20000</v>
      </c>
      <c r="Q30" s="226">
        <v>20000</v>
      </c>
    </row>
    <row r="31" spans="1:17" s="82" customFormat="1" ht="15">
      <c r="A31" s="2"/>
      <c r="B31" s="267" t="s">
        <v>117</v>
      </c>
      <c r="C31" s="268"/>
      <c r="D31" s="268"/>
      <c r="E31" s="269"/>
      <c r="F31" s="224" t="s">
        <v>162</v>
      </c>
      <c r="G31" s="226"/>
      <c r="H31" s="226"/>
      <c r="I31" s="226"/>
      <c r="J31" s="224" t="s">
        <v>162</v>
      </c>
      <c r="K31" s="226"/>
      <c r="L31" s="226"/>
      <c r="M31" s="226"/>
      <c r="N31" s="224" t="s">
        <v>162</v>
      </c>
      <c r="O31" s="226"/>
      <c r="P31" s="226"/>
      <c r="Q31" s="226"/>
    </row>
    <row r="32" spans="1:17" s="112" customFormat="1" ht="14.25">
      <c r="A32" s="30"/>
      <c r="B32" s="273" t="s">
        <v>115</v>
      </c>
      <c r="C32" s="274"/>
      <c r="D32" s="274"/>
      <c r="E32" s="275"/>
      <c r="F32" s="227">
        <f>F20</f>
        <v>2206017</v>
      </c>
      <c r="G32" s="227">
        <f>G30</f>
        <v>65000</v>
      </c>
      <c r="H32" s="227">
        <f>H30</f>
        <v>65000</v>
      </c>
      <c r="I32" s="227">
        <f>I20+G32</f>
        <v>2271017</v>
      </c>
      <c r="J32" s="227">
        <f>J20</f>
        <v>2402600</v>
      </c>
      <c r="K32" s="227">
        <f>K30</f>
        <v>75000</v>
      </c>
      <c r="L32" s="227">
        <f>L30</f>
        <v>75000</v>
      </c>
      <c r="M32" s="227">
        <f>J32+L32</f>
        <v>2477600</v>
      </c>
      <c r="N32" s="227">
        <f>N20</f>
        <v>2666600</v>
      </c>
      <c r="O32" s="227">
        <f>O30</f>
        <v>20000</v>
      </c>
      <c r="P32" s="227">
        <f>P30</f>
        <v>20000</v>
      </c>
      <c r="Q32" s="227">
        <f>Q20+P32</f>
        <v>2686600</v>
      </c>
    </row>
  </sheetData>
  <sheetProtection/>
  <mergeCells count="34">
    <mergeCell ref="B23:E23"/>
    <mergeCell ref="B24:E24"/>
    <mergeCell ref="B20:E20"/>
    <mergeCell ref="A14:Q14"/>
    <mergeCell ref="K5:O5"/>
    <mergeCell ref="K2:O2"/>
    <mergeCell ref="K3:O3"/>
    <mergeCell ref="K4:O4"/>
    <mergeCell ref="A17:A18"/>
    <mergeCell ref="B19:E19"/>
    <mergeCell ref="B31:E31"/>
    <mergeCell ref="B32:E32"/>
    <mergeCell ref="B25:E25"/>
    <mergeCell ref="B26:E26"/>
    <mergeCell ref="B27:E27"/>
    <mergeCell ref="B28:E28"/>
    <mergeCell ref="B29:E29"/>
    <mergeCell ref="B30:E30"/>
    <mergeCell ref="N17:Q17"/>
    <mergeCell ref="F17:I17"/>
    <mergeCell ref="J17:M17"/>
    <mergeCell ref="B17:E18"/>
    <mergeCell ref="B21:E21"/>
    <mergeCell ref="B22:E22"/>
    <mergeCell ref="A12:Q12"/>
    <mergeCell ref="A10:Q10"/>
    <mergeCell ref="H7:I7"/>
    <mergeCell ref="E7:F7"/>
    <mergeCell ref="E6:F6"/>
    <mergeCell ref="K7:O7"/>
    <mergeCell ref="K6:O6"/>
    <mergeCell ref="H6:I6"/>
    <mergeCell ref="B6:C6"/>
    <mergeCell ref="B7:C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showZeros="0" zoomScaleSheetLayoutView="100" zoomScalePageLayoutView="0" workbookViewId="0" topLeftCell="A16">
      <selection activeCell="A26" sqref="A26:N26"/>
    </sheetView>
  </sheetViews>
  <sheetFormatPr defaultColWidth="8.875" defaultRowHeight="12.75"/>
  <cols>
    <col min="1" max="1" width="3.75390625" style="3" customWidth="1"/>
    <col min="2" max="2" width="31.75390625" style="3" customWidth="1"/>
    <col min="3" max="3" width="11.625" style="3" bestFit="1" customWidth="1"/>
    <col min="4" max="5" width="10.25390625" style="3" customWidth="1"/>
    <col min="6" max="6" width="10.75390625" style="3" customWidth="1"/>
    <col min="7" max="7" width="10.25390625" style="3" customWidth="1"/>
    <col min="8" max="8" width="10.75390625" style="3" customWidth="1"/>
    <col min="9" max="9" width="10.25390625" style="3" customWidth="1"/>
    <col min="10" max="10" width="10.75390625" style="3" customWidth="1"/>
    <col min="11" max="11" width="10.25390625" style="3" customWidth="1"/>
    <col min="12" max="12" width="10.75390625" style="3" customWidth="1"/>
    <col min="13" max="13" width="10.25390625" style="3" customWidth="1"/>
    <col min="14" max="14" width="10.75390625" style="3" customWidth="1"/>
    <col min="15" max="16384" width="8.875" style="3" customWidth="1"/>
  </cols>
  <sheetData>
    <row r="1" spans="7:14" s="12" customFormat="1" ht="15.75">
      <c r="G1" s="142"/>
      <c r="H1" s="142"/>
      <c r="I1" s="142"/>
      <c r="J1" s="142"/>
      <c r="K1" s="142"/>
      <c r="L1" s="142"/>
      <c r="N1" s="150"/>
    </row>
    <row r="2" spans="1:10" s="40" customFormat="1" ht="15.75">
      <c r="A2" s="31" t="s">
        <v>135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s="40" customFormat="1" ht="15.75" customHeight="1">
      <c r="A3" s="9" t="s">
        <v>202</v>
      </c>
      <c r="B3" s="9"/>
      <c r="C3" s="9"/>
      <c r="D3" s="9"/>
      <c r="E3" s="9"/>
      <c r="F3" s="9"/>
      <c r="G3" s="9"/>
      <c r="H3" s="9"/>
      <c r="I3" s="94"/>
      <c r="J3" s="94"/>
      <c r="N3" s="37" t="s">
        <v>114</v>
      </c>
    </row>
    <row r="4" spans="1:14" s="155" customFormat="1" ht="12.75">
      <c r="A4" s="313" t="s">
        <v>11</v>
      </c>
      <c r="B4" s="317" t="s">
        <v>136</v>
      </c>
      <c r="C4" s="317" t="s">
        <v>92</v>
      </c>
      <c r="D4" s="253"/>
      <c r="E4" s="319"/>
      <c r="F4" s="314" t="s">
        <v>173</v>
      </c>
      <c r="G4" s="315"/>
      <c r="H4" s="316"/>
      <c r="I4" s="314" t="s">
        <v>174</v>
      </c>
      <c r="J4" s="315"/>
      <c r="K4" s="316"/>
      <c r="L4" s="312" t="s">
        <v>175</v>
      </c>
      <c r="M4" s="312"/>
      <c r="N4" s="312"/>
    </row>
    <row r="5" spans="1:14" s="155" customFormat="1" ht="25.5">
      <c r="A5" s="313"/>
      <c r="B5" s="318"/>
      <c r="C5" s="318"/>
      <c r="D5" s="320"/>
      <c r="E5" s="321"/>
      <c r="F5" s="187" t="s">
        <v>25</v>
      </c>
      <c r="G5" s="187" t="s">
        <v>26</v>
      </c>
      <c r="H5" s="33" t="s">
        <v>158</v>
      </c>
      <c r="I5" s="187" t="s">
        <v>25</v>
      </c>
      <c r="J5" s="187" t="s">
        <v>26</v>
      </c>
      <c r="K5" s="33" t="s">
        <v>122</v>
      </c>
      <c r="L5" s="187" t="s">
        <v>25</v>
      </c>
      <c r="M5" s="187" t="s">
        <v>26</v>
      </c>
      <c r="N5" s="33" t="s">
        <v>157</v>
      </c>
    </row>
    <row r="6" spans="1:14" s="155" customFormat="1" ht="12.75">
      <c r="A6" s="33">
        <v>1</v>
      </c>
      <c r="B6" s="183">
        <v>2</v>
      </c>
      <c r="C6" s="322">
        <v>3</v>
      </c>
      <c r="D6" s="323"/>
      <c r="E6" s="324"/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</row>
    <row r="7" spans="1:14" s="41" customFormat="1" ht="90">
      <c r="A7" s="166">
        <v>1</v>
      </c>
      <c r="B7" s="144" t="s">
        <v>277</v>
      </c>
      <c r="C7" s="258" t="s">
        <v>278</v>
      </c>
      <c r="D7" s="259"/>
      <c r="E7" s="260"/>
      <c r="F7" s="242">
        <f>'6.1-6.2.'!C29</f>
        <v>274575</v>
      </c>
      <c r="G7" s="242">
        <f>'7.1-7.2'!D7</f>
        <v>0</v>
      </c>
      <c r="H7" s="242">
        <f>'7.1-7.2'!E7</f>
        <v>0</v>
      </c>
      <c r="I7" s="242">
        <f>'6.1-6.2.'!G29</f>
        <v>365000</v>
      </c>
      <c r="J7" s="242"/>
      <c r="K7" s="242">
        <f>I7</f>
        <v>365000</v>
      </c>
      <c r="L7" s="242">
        <f>'6.1-6.2.'!K29</f>
        <v>515000</v>
      </c>
      <c r="M7" s="242"/>
      <c r="N7" s="242">
        <f>L7</f>
        <v>515000</v>
      </c>
    </row>
    <row r="8" spans="1:14" s="154" customFormat="1" ht="15">
      <c r="A8" s="169"/>
      <c r="B8" s="174" t="s">
        <v>115</v>
      </c>
      <c r="C8" s="258"/>
      <c r="D8" s="259"/>
      <c r="E8" s="260"/>
      <c r="F8" s="243">
        <f>F7</f>
        <v>274575</v>
      </c>
      <c r="G8" s="243">
        <f aca="true" t="shared" si="0" ref="G8:N8">G7</f>
        <v>0</v>
      </c>
      <c r="H8" s="243">
        <f t="shared" si="0"/>
        <v>0</v>
      </c>
      <c r="I8" s="243">
        <f t="shared" si="0"/>
        <v>365000</v>
      </c>
      <c r="J8" s="243">
        <f t="shared" si="0"/>
        <v>0</v>
      </c>
      <c r="K8" s="243">
        <f t="shared" si="0"/>
        <v>365000</v>
      </c>
      <c r="L8" s="243">
        <f t="shared" si="0"/>
        <v>515000</v>
      </c>
      <c r="M8" s="243">
        <f t="shared" si="0"/>
        <v>0</v>
      </c>
      <c r="N8" s="243">
        <f t="shared" si="0"/>
        <v>515000</v>
      </c>
    </row>
    <row r="9" spans="1:11" s="41" customFormat="1" ht="12.75">
      <c r="A9" s="42"/>
      <c r="B9" s="43"/>
      <c r="C9" s="42"/>
      <c r="E9" s="42"/>
      <c r="F9" s="42"/>
      <c r="G9" s="42"/>
      <c r="H9" s="42"/>
      <c r="I9" s="42"/>
      <c r="J9" s="42"/>
      <c r="K9" s="42"/>
    </row>
    <row r="10" spans="1:14" s="40" customFormat="1" ht="15.75" customHeight="1">
      <c r="A10" s="9" t="s">
        <v>203</v>
      </c>
      <c r="B10" s="9"/>
      <c r="C10" s="9"/>
      <c r="E10" s="9"/>
      <c r="F10" s="9"/>
      <c r="G10" s="9"/>
      <c r="H10" s="9"/>
      <c r="I10" s="9"/>
      <c r="J10" s="44"/>
      <c r="K10" s="44"/>
      <c r="N10" s="37" t="s">
        <v>114</v>
      </c>
    </row>
    <row r="11" spans="1:14" s="155" customFormat="1" ht="12.75">
      <c r="A11" s="313" t="s">
        <v>11</v>
      </c>
      <c r="B11" s="313" t="s">
        <v>136</v>
      </c>
      <c r="C11" s="313"/>
      <c r="D11" s="313"/>
      <c r="E11" s="313"/>
      <c r="F11" s="317" t="s">
        <v>92</v>
      </c>
      <c r="G11" s="253"/>
      <c r="H11" s="319"/>
      <c r="I11" s="313" t="s">
        <v>166</v>
      </c>
      <c r="J11" s="313"/>
      <c r="K11" s="313"/>
      <c r="L11" s="313" t="s">
        <v>176</v>
      </c>
      <c r="M11" s="313"/>
      <c r="N11" s="313"/>
    </row>
    <row r="12" spans="1:14" s="155" customFormat="1" ht="25.5">
      <c r="A12" s="313"/>
      <c r="B12" s="313"/>
      <c r="C12" s="313"/>
      <c r="D12" s="313"/>
      <c r="E12" s="313"/>
      <c r="F12" s="318"/>
      <c r="G12" s="320"/>
      <c r="H12" s="321"/>
      <c r="I12" s="187" t="s">
        <v>25</v>
      </c>
      <c r="J12" s="187" t="s">
        <v>26</v>
      </c>
      <c r="K12" s="33" t="s">
        <v>158</v>
      </c>
      <c r="L12" s="187" t="s">
        <v>25</v>
      </c>
      <c r="M12" s="187" t="s">
        <v>26</v>
      </c>
      <c r="N12" s="33" t="s">
        <v>122</v>
      </c>
    </row>
    <row r="13" spans="1:14" s="155" customFormat="1" ht="12.75">
      <c r="A13" s="33">
        <v>1</v>
      </c>
      <c r="B13" s="313">
        <v>2</v>
      </c>
      <c r="C13" s="313"/>
      <c r="D13" s="313"/>
      <c r="E13" s="313"/>
      <c r="F13" s="322">
        <v>3</v>
      </c>
      <c r="G13" s="323"/>
      <c r="H13" s="324"/>
      <c r="I13" s="33">
        <v>4</v>
      </c>
      <c r="J13" s="33">
        <v>5</v>
      </c>
      <c r="K13" s="33">
        <v>6</v>
      </c>
      <c r="L13" s="33">
        <v>7</v>
      </c>
      <c r="M13" s="33">
        <v>8</v>
      </c>
      <c r="N13" s="33">
        <v>9</v>
      </c>
    </row>
    <row r="14" spans="1:14" s="41" customFormat="1" ht="49.5" customHeight="1">
      <c r="A14" s="166">
        <v>1</v>
      </c>
      <c r="B14" s="278" t="s">
        <v>279</v>
      </c>
      <c r="C14" s="278"/>
      <c r="D14" s="278"/>
      <c r="E14" s="278"/>
      <c r="F14" s="258"/>
      <c r="G14" s="259"/>
      <c r="H14" s="260"/>
      <c r="I14" s="168">
        <f>'6.3-6.4'!C28</f>
        <v>400000</v>
      </c>
      <c r="J14" s="168">
        <f>'7.1-7.2'!H23</f>
        <v>0</v>
      </c>
      <c r="K14" s="168">
        <f>I14</f>
        <v>400000</v>
      </c>
      <c r="L14" s="168">
        <f>'6.3-6.4'!G28</f>
        <v>420000</v>
      </c>
      <c r="M14" s="168"/>
      <c r="N14" s="168">
        <f>L14</f>
        <v>420000</v>
      </c>
    </row>
    <row r="15" spans="1:14" s="41" customFormat="1" ht="15">
      <c r="A15" s="169"/>
      <c r="B15" s="328" t="s">
        <v>115</v>
      </c>
      <c r="C15" s="328"/>
      <c r="D15" s="328"/>
      <c r="E15" s="328"/>
      <c r="F15" s="258"/>
      <c r="G15" s="259"/>
      <c r="H15" s="260"/>
      <c r="I15" s="170">
        <f aca="true" t="shared" si="1" ref="I15:N15">I14</f>
        <v>400000</v>
      </c>
      <c r="J15" s="170">
        <f t="shared" si="1"/>
        <v>0</v>
      </c>
      <c r="K15" s="170">
        <f t="shared" si="1"/>
        <v>400000</v>
      </c>
      <c r="L15" s="170">
        <f t="shared" si="1"/>
        <v>420000</v>
      </c>
      <c r="M15" s="170">
        <f t="shared" si="1"/>
        <v>0</v>
      </c>
      <c r="N15" s="170">
        <f t="shared" si="1"/>
        <v>420000</v>
      </c>
    </row>
    <row r="17" spans="1:14" ht="15.75">
      <c r="A17" s="9" t="s">
        <v>204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7" t="s">
        <v>114</v>
      </c>
    </row>
    <row r="18" spans="1:14" ht="12.75" customHeight="1">
      <c r="A18" s="313" t="s">
        <v>140</v>
      </c>
      <c r="B18" s="313"/>
      <c r="C18" s="325" t="s">
        <v>165</v>
      </c>
      <c r="D18" s="325" t="s">
        <v>139</v>
      </c>
      <c r="E18" s="313" t="s">
        <v>173</v>
      </c>
      <c r="F18" s="313"/>
      <c r="G18" s="313" t="s">
        <v>174</v>
      </c>
      <c r="H18" s="313"/>
      <c r="I18" s="313" t="s">
        <v>175</v>
      </c>
      <c r="J18" s="313"/>
      <c r="K18" s="313" t="s">
        <v>166</v>
      </c>
      <c r="L18" s="313"/>
      <c r="M18" s="313" t="s">
        <v>176</v>
      </c>
      <c r="N18" s="313"/>
    </row>
    <row r="19" spans="1:14" ht="89.25" customHeight="1">
      <c r="A19" s="313"/>
      <c r="B19" s="313"/>
      <c r="C19" s="326"/>
      <c r="D19" s="326"/>
      <c r="E19" s="33" t="s">
        <v>137</v>
      </c>
      <c r="F19" s="33" t="s">
        <v>138</v>
      </c>
      <c r="G19" s="33" t="s">
        <v>137</v>
      </c>
      <c r="H19" s="33" t="s">
        <v>138</v>
      </c>
      <c r="I19" s="33" t="s">
        <v>137</v>
      </c>
      <c r="J19" s="33" t="s">
        <v>138</v>
      </c>
      <c r="K19" s="33" t="s">
        <v>137</v>
      </c>
      <c r="L19" s="33" t="s">
        <v>138</v>
      </c>
      <c r="M19" s="33" t="s">
        <v>137</v>
      </c>
      <c r="N19" s="33" t="s">
        <v>138</v>
      </c>
    </row>
    <row r="20" spans="1:14" ht="12.75">
      <c r="A20" s="313">
        <v>1</v>
      </c>
      <c r="B20" s="313"/>
      <c r="C20" s="33">
        <v>2</v>
      </c>
      <c r="D20" s="33">
        <v>3</v>
      </c>
      <c r="E20" s="33">
        <v>4</v>
      </c>
      <c r="F20" s="33">
        <v>5</v>
      </c>
      <c r="G20" s="33">
        <v>6</v>
      </c>
      <c r="H20" s="33">
        <v>7</v>
      </c>
      <c r="I20" s="33">
        <v>8</v>
      </c>
      <c r="J20" s="33">
        <v>9</v>
      </c>
      <c r="K20" s="33">
        <v>10</v>
      </c>
      <c r="L20" s="33">
        <v>11</v>
      </c>
      <c r="M20" s="33">
        <v>12</v>
      </c>
      <c r="N20" s="33">
        <v>13</v>
      </c>
    </row>
    <row r="21" spans="1:14" ht="15">
      <c r="A21" s="327"/>
      <c r="B21" s="327"/>
      <c r="C21" s="166"/>
      <c r="D21" s="166"/>
      <c r="E21" s="168"/>
      <c r="F21" s="168"/>
      <c r="G21" s="168"/>
      <c r="H21" s="168"/>
      <c r="I21" s="168"/>
      <c r="J21" s="168"/>
      <c r="K21" s="166"/>
      <c r="L21" s="166"/>
      <c r="M21" s="166"/>
      <c r="N21" s="166"/>
    </row>
    <row r="22" spans="1:14" ht="15">
      <c r="A22" s="327"/>
      <c r="B22" s="327"/>
      <c r="C22" s="169"/>
      <c r="D22" s="169"/>
      <c r="E22" s="168"/>
      <c r="F22" s="168"/>
      <c r="G22" s="168"/>
      <c r="H22" s="168"/>
      <c r="I22" s="168"/>
      <c r="J22" s="168"/>
      <c r="K22" s="166"/>
      <c r="L22" s="166"/>
      <c r="M22" s="166"/>
      <c r="N22" s="166"/>
    </row>
    <row r="23" spans="1:14" ht="14.25">
      <c r="A23" s="328" t="s">
        <v>115</v>
      </c>
      <c r="B23" s="328"/>
      <c r="C23" s="181"/>
      <c r="D23" s="181"/>
      <c r="E23" s="182"/>
      <c r="F23" s="182"/>
      <c r="G23" s="182"/>
      <c r="H23" s="182"/>
      <c r="I23" s="182"/>
      <c r="J23" s="182"/>
      <c r="K23" s="169"/>
      <c r="L23" s="169"/>
      <c r="M23" s="169"/>
      <c r="N23" s="169"/>
    </row>
    <row r="24" spans="2:14" ht="12.75">
      <c r="B24" s="70"/>
      <c r="C24" s="70"/>
      <c r="D24" s="70"/>
      <c r="E24" s="70"/>
      <c r="F24" s="156"/>
      <c r="G24" s="156"/>
      <c r="H24" s="156"/>
      <c r="I24" s="156"/>
      <c r="J24" s="156"/>
      <c r="K24" s="156"/>
      <c r="L24" s="156"/>
      <c r="M24" s="156"/>
      <c r="N24" s="45"/>
    </row>
    <row r="25" spans="1:14" ht="30" customHeight="1">
      <c r="A25" s="330" t="s">
        <v>205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</row>
    <row r="26" spans="1:14" s="11" customFormat="1" ht="33.75" customHeight="1">
      <c r="A26" s="329" t="s">
        <v>283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</row>
  </sheetData>
  <sheetProtection/>
  <mergeCells count="34">
    <mergeCell ref="C7:E7"/>
    <mergeCell ref="F15:H15"/>
    <mergeCell ref="B11:E12"/>
    <mergeCell ref="B13:E13"/>
    <mergeCell ref="B14:E14"/>
    <mergeCell ref="B15:E15"/>
    <mergeCell ref="F11:H12"/>
    <mergeCell ref="F13:H13"/>
    <mergeCell ref="A26:N26"/>
    <mergeCell ref="C8:E8"/>
    <mergeCell ref="D18:D19"/>
    <mergeCell ref="E18:F18"/>
    <mergeCell ref="G18:H18"/>
    <mergeCell ref="I18:J18"/>
    <mergeCell ref="K18:L18"/>
    <mergeCell ref="F14:H14"/>
    <mergeCell ref="M18:N18"/>
    <mergeCell ref="A25:N25"/>
    <mergeCell ref="A18:B19"/>
    <mergeCell ref="A20:B20"/>
    <mergeCell ref="C18:C19"/>
    <mergeCell ref="A21:B21"/>
    <mergeCell ref="A22:B22"/>
    <mergeCell ref="A23:B23"/>
    <mergeCell ref="L4:N4"/>
    <mergeCell ref="L11:N11"/>
    <mergeCell ref="A11:A12"/>
    <mergeCell ref="A4:A5"/>
    <mergeCell ref="I11:K11"/>
    <mergeCell ref="F4:H4"/>
    <mergeCell ref="I4:K4"/>
    <mergeCell ref="B4:B5"/>
    <mergeCell ref="C4:E5"/>
    <mergeCell ref="C6:E6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57"/>
  <sheetViews>
    <sheetView showZeros="0" zoomScaleSheetLayoutView="90" zoomScalePageLayoutView="0" workbookViewId="0" topLeftCell="A38">
      <selection activeCell="A50" sqref="A50:L50"/>
    </sheetView>
  </sheetViews>
  <sheetFormatPr defaultColWidth="8.875" defaultRowHeight="12.75"/>
  <cols>
    <col min="1" max="1" width="15.875" style="49" customWidth="1"/>
    <col min="2" max="2" width="23.625" style="49" customWidth="1"/>
    <col min="3" max="3" width="12.375" style="49" bestFit="1" customWidth="1"/>
    <col min="4" max="4" width="12.875" style="49" customWidth="1"/>
    <col min="5" max="5" width="12.625" style="49" customWidth="1"/>
    <col min="6" max="7" width="12.875" style="49" customWidth="1"/>
    <col min="8" max="8" width="12.75390625" style="49" customWidth="1"/>
    <col min="9" max="9" width="13.125" style="49" customWidth="1"/>
    <col min="10" max="11" width="12.125" style="49" customWidth="1"/>
    <col min="12" max="12" width="11.00390625" style="49" customWidth="1"/>
    <col min="13" max="16384" width="8.875" style="49" customWidth="1"/>
  </cols>
  <sheetData>
    <row r="2" spans="1:12" ht="15.75">
      <c r="A2" s="95" t="s">
        <v>206</v>
      </c>
      <c r="B2" s="95"/>
      <c r="C2" s="95"/>
      <c r="D2" s="95"/>
      <c r="E2" s="95"/>
      <c r="F2" s="95"/>
      <c r="G2" s="95"/>
      <c r="H2" s="95"/>
      <c r="I2" s="95"/>
      <c r="J2" s="95"/>
      <c r="K2" s="69"/>
      <c r="L2" s="69"/>
    </row>
    <row r="3" spans="1:12" ht="15.75">
      <c r="A3" s="47" t="s">
        <v>207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37" t="s">
        <v>114</v>
      </c>
    </row>
    <row r="4" spans="1:12" ht="12.75">
      <c r="A4" s="336" t="s">
        <v>163</v>
      </c>
      <c r="B4" s="352" t="s">
        <v>15</v>
      </c>
      <c r="C4" s="353"/>
      <c r="D4" s="354"/>
      <c r="E4" s="336" t="s">
        <v>93</v>
      </c>
      <c r="F4" s="336" t="s">
        <v>97</v>
      </c>
      <c r="G4" s="346" t="s">
        <v>141</v>
      </c>
      <c r="H4" s="358" t="s">
        <v>142</v>
      </c>
      <c r="I4" s="350" t="s">
        <v>143</v>
      </c>
      <c r="J4" s="348" t="s">
        <v>107</v>
      </c>
      <c r="K4" s="349"/>
      <c r="L4" s="350" t="s">
        <v>144</v>
      </c>
    </row>
    <row r="5" spans="1:12" ht="25.5">
      <c r="A5" s="336"/>
      <c r="B5" s="355"/>
      <c r="C5" s="356"/>
      <c r="D5" s="357"/>
      <c r="E5" s="336"/>
      <c r="F5" s="336"/>
      <c r="G5" s="347"/>
      <c r="H5" s="359"/>
      <c r="I5" s="351"/>
      <c r="J5" s="188" t="s">
        <v>94</v>
      </c>
      <c r="K5" s="188" t="s">
        <v>95</v>
      </c>
      <c r="L5" s="351"/>
    </row>
    <row r="6" spans="1:12" ht="12.75">
      <c r="A6" s="50">
        <v>1</v>
      </c>
      <c r="B6" s="343">
        <v>2</v>
      </c>
      <c r="C6" s="344"/>
      <c r="D6" s="345"/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</row>
    <row r="7" spans="1:12" ht="15">
      <c r="A7" s="247">
        <v>2111</v>
      </c>
      <c r="B7" s="342" t="s">
        <v>30</v>
      </c>
      <c r="C7" s="342"/>
      <c r="D7" s="342"/>
      <c r="E7" s="50">
        <v>1285600</v>
      </c>
      <c r="F7" s="209">
        <v>1285552</v>
      </c>
      <c r="G7" s="50"/>
      <c r="H7" s="50"/>
      <c r="I7" s="50"/>
      <c r="J7" s="50"/>
      <c r="K7" s="50"/>
      <c r="L7" s="50"/>
    </row>
    <row r="8" spans="1:12" ht="15">
      <c r="A8" s="247">
        <v>2120</v>
      </c>
      <c r="B8" s="342" t="s">
        <v>32</v>
      </c>
      <c r="C8" s="342"/>
      <c r="D8" s="342"/>
      <c r="E8" s="50">
        <v>284300</v>
      </c>
      <c r="F8" s="209">
        <v>283796</v>
      </c>
      <c r="G8" s="50"/>
      <c r="H8" s="50"/>
      <c r="I8" s="50"/>
      <c r="J8" s="50"/>
      <c r="K8" s="50"/>
      <c r="L8" s="50"/>
    </row>
    <row r="9" spans="1:12" ht="15">
      <c r="A9" s="247">
        <v>2210</v>
      </c>
      <c r="B9" s="342" t="s">
        <v>34</v>
      </c>
      <c r="C9" s="342"/>
      <c r="D9" s="342"/>
      <c r="E9" s="50">
        <v>149800</v>
      </c>
      <c r="F9" s="209">
        <v>149756</v>
      </c>
      <c r="G9" s="50"/>
      <c r="H9" s="50"/>
      <c r="I9" s="50"/>
      <c r="J9" s="50"/>
      <c r="K9" s="50"/>
      <c r="L9" s="50"/>
    </row>
    <row r="10" spans="1:12" ht="15">
      <c r="A10" s="247">
        <v>2240</v>
      </c>
      <c r="B10" s="342" t="s">
        <v>37</v>
      </c>
      <c r="C10" s="342"/>
      <c r="D10" s="342"/>
      <c r="E10" s="50">
        <v>102700</v>
      </c>
      <c r="F10" s="209">
        <v>102314</v>
      </c>
      <c r="G10" s="50"/>
      <c r="H10" s="50"/>
      <c r="I10" s="50"/>
      <c r="J10" s="50"/>
      <c r="K10" s="50"/>
      <c r="L10" s="50"/>
    </row>
    <row r="11" spans="1:12" ht="15">
      <c r="A11" s="247">
        <v>2250</v>
      </c>
      <c r="B11" s="342" t="s">
        <v>38</v>
      </c>
      <c r="C11" s="342"/>
      <c r="D11" s="342"/>
      <c r="E11" s="50">
        <v>16800</v>
      </c>
      <c r="F11" s="209">
        <v>15310</v>
      </c>
      <c r="G11" s="50"/>
      <c r="H11" s="50"/>
      <c r="I11" s="50"/>
      <c r="J11" s="50"/>
      <c r="K11" s="50"/>
      <c r="L11" s="50"/>
    </row>
    <row r="12" spans="1:12" ht="15">
      <c r="A12" s="247">
        <v>2271</v>
      </c>
      <c r="B12" s="342" t="s">
        <v>41</v>
      </c>
      <c r="C12" s="342"/>
      <c r="D12" s="342"/>
      <c r="E12" s="50">
        <v>38900</v>
      </c>
      <c r="F12" s="209">
        <v>37840</v>
      </c>
      <c r="G12" s="50"/>
      <c r="H12" s="50"/>
      <c r="I12" s="50"/>
      <c r="J12" s="50"/>
      <c r="K12" s="50"/>
      <c r="L12" s="50"/>
    </row>
    <row r="13" spans="1:12" ht="15">
      <c r="A13" s="247">
        <v>2272</v>
      </c>
      <c r="B13" s="342" t="s">
        <v>42</v>
      </c>
      <c r="C13" s="342"/>
      <c r="D13" s="342"/>
      <c r="E13" s="50">
        <v>4900</v>
      </c>
      <c r="F13" s="209">
        <v>2680</v>
      </c>
      <c r="G13" s="50"/>
      <c r="H13" s="50"/>
      <c r="I13" s="50"/>
      <c r="J13" s="50"/>
      <c r="K13" s="50"/>
      <c r="L13" s="50"/>
    </row>
    <row r="14" spans="1:12" ht="15">
      <c r="A14" s="247">
        <v>2273</v>
      </c>
      <c r="B14" s="342" t="s">
        <v>43</v>
      </c>
      <c r="C14" s="342"/>
      <c r="D14" s="342"/>
      <c r="E14" s="50">
        <v>45600</v>
      </c>
      <c r="F14" s="209">
        <v>31622</v>
      </c>
      <c r="G14" s="50"/>
      <c r="H14" s="50"/>
      <c r="I14" s="50"/>
      <c r="J14" s="50"/>
      <c r="K14" s="50"/>
      <c r="L14" s="50"/>
    </row>
    <row r="15" spans="1:12" ht="15">
      <c r="A15" s="247">
        <v>2274</v>
      </c>
      <c r="B15" s="342" t="s">
        <v>44</v>
      </c>
      <c r="C15" s="342"/>
      <c r="D15" s="342"/>
      <c r="E15" s="50">
        <v>44100</v>
      </c>
      <c r="F15" s="209">
        <v>22572</v>
      </c>
      <c r="G15" s="50"/>
      <c r="H15" s="50"/>
      <c r="I15" s="50"/>
      <c r="J15" s="50"/>
      <c r="K15" s="50"/>
      <c r="L15" s="50"/>
    </row>
    <row r="16" spans="1:12" ht="15">
      <c r="A16" s="247">
        <v>2282</v>
      </c>
      <c r="B16" s="342" t="s">
        <v>47</v>
      </c>
      <c r="C16" s="342"/>
      <c r="D16" s="342"/>
      <c r="E16" s="50">
        <v>300000</v>
      </c>
      <c r="F16" s="209">
        <v>274575</v>
      </c>
      <c r="G16" s="50"/>
      <c r="H16" s="50"/>
      <c r="I16" s="50"/>
      <c r="J16" s="50"/>
      <c r="K16" s="50"/>
      <c r="L16" s="50"/>
    </row>
    <row r="17" spans="1:12" ht="12.75">
      <c r="A17" s="247">
        <v>3110</v>
      </c>
      <c r="B17" s="342" t="s">
        <v>62</v>
      </c>
      <c r="C17" s="342"/>
      <c r="D17" s="342"/>
      <c r="E17" s="50">
        <v>65000</v>
      </c>
      <c r="F17" s="50">
        <v>65000</v>
      </c>
      <c r="G17" s="50"/>
      <c r="H17" s="50"/>
      <c r="I17" s="50"/>
      <c r="J17" s="50"/>
      <c r="K17" s="50"/>
      <c r="L17" s="50"/>
    </row>
    <row r="18" spans="1:12" ht="12.75">
      <c r="A18" s="50"/>
      <c r="B18" s="338" t="s">
        <v>115</v>
      </c>
      <c r="C18" s="339"/>
      <c r="D18" s="340"/>
      <c r="E18" s="172">
        <f>E7+E8+E9+E10+E11+E12+E13+E14+E15+E16+E17</f>
        <v>2337700</v>
      </c>
      <c r="F18" s="172">
        <f>F7+F8+F9+F10+F11+F12+F13+F14+F15+F16+F17</f>
        <v>2271017</v>
      </c>
      <c r="G18" s="172"/>
      <c r="H18" s="172"/>
      <c r="I18" s="172"/>
      <c r="J18" s="172"/>
      <c r="K18" s="172"/>
      <c r="L18" s="172"/>
    </row>
    <row r="19" spans="1:10" ht="12.75">
      <c r="A19" s="52"/>
      <c r="B19" s="53"/>
      <c r="C19" s="54"/>
      <c r="D19" s="54"/>
      <c r="E19" s="54"/>
      <c r="F19" s="54"/>
      <c r="G19" s="54"/>
      <c r="H19" s="54"/>
      <c r="I19" s="54"/>
      <c r="J19" s="54"/>
    </row>
    <row r="20" spans="1:12" ht="15.75">
      <c r="A20" s="47" t="s">
        <v>208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37" t="s">
        <v>114</v>
      </c>
    </row>
    <row r="21" spans="1:12" ht="12.75">
      <c r="A21" s="336" t="s">
        <v>163</v>
      </c>
      <c r="B21" s="336" t="s">
        <v>15</v>
      </c>
      <c r="C21" s="341" t="s">
        <v>169</v>
      </c>
      <c r="D21" s="341"/>
      <c r="E21" s="341"/>
      <c r="F21" s="341"/>
      <c r="G21" s="341"/>
      <c r="H21" s="341" t="s">
        <v>171</v>
      </c>
      <c r="I21" s="341"/>
      <c r="J21" s="341"/>
      <c r="K21" s="341"/>
      <c r="L21" s="341"/>
    </row>
    <row r="22" spans="1:12" ht="12.75">
      <c r="A22" s="336"/>
      <c r="B22" s="336"/>
      <c r="C22" s="336" t="s">
        <v>164</v>
      </c>
      <c r="D22" s="336" t="s">
        <v>145</v>
      </c>
      <c r="E22" s="336" t="s">
        <v>146</v>
      </c>
      <c r="F22" s="336"/>
      <c r="G22" s="336" t="s">
        <v>147</v>
      </c>
      <c r="H22" s="336" t="s">
        <v>16</v>
      </c>
      <c r="I22" s="336" t="s">
        <v>148</v>
      </c>
      <c r="J22" s="336" t="s">
        <v>146</v>
      </c>
      <c r="K22" s="336"/>
      <c r="L22" s="336" t="s">
        <v>149</v>
      </c>
    </row>
    <row r="23" spans="1:12" ht="25.5">
      <c r="A23" s="336"/>
      <c r="B23" s="336"/>
      <c r="C23" s="336"/>
      <c r="D23" s="336"/>
      <c r="E23" s="188" t="s">
        <v>94</v>
      </c>
      <c r="F23" s="188" t="s">
        <v>95</v>
      </c>
      <c r="G23" s="336"/>
      <c r="H23" s="336"/>
      <c r="I23" s="336"/>
      <c r="J23" s="188" t="s">
        <v>94</v>
      </c>
      <c r="K23" s="188" t="s">
        <v>95</v>
      </c>
      <c r="L23" s="336"/>
    </row>
    <row r="24" spans="1:12" ht="12.75">
      <c r="A24" s="50">
        <v>1</v>
      </c>
      <c r="B24" s="50">
        <v>2</v>
      </c>
      <c r="C24" s="50">
        <v>3</v>
      </c>
      <c r="D24" s="50">
        <v>4</v>
      </c>
      <c r="E24" s="50">
        <v>5</v>
      </c>
      <c r="F24" s="50">
        <v>6</v>
      </c>
      <c r="G24" s="50">
        <v>7</v>
      </c>
      <c r="H24" s="50">
        <v>8</v>
      </c>
      <c r="I24" s="50">
        <v>9</v>
      </c>
      <c r="J24" s="50">
        <v>10</v>
      </c>
      <c r="K24" s="50">
        <v>11</v>
      </c>
      <c r="L24" s="50">
        <v>12</v>
      </c>
    </row>
    <row r="25" spans="1:12" ht="12.75">
      <c r="A25" s="128">
        <v>2111</v>
      </c>
      <c r="B25" s="116" t="s">
        <v>30</v>
      </c>
      <c r="C25" s="248">
        <v>1314600</v>
      </c>
      <c r="D25" s="50"/>
      <c r="E25" s="50"/>
      <c r="F25" s="50"/>
      <c r="G25" s="50"/>
      <c r="H25" s="248">
        <v>1487400</v>
      </c>
      <c r="I25" s="50"/>
      <c r="J25" s="50"/>
      <c r="K25" s="50"/>
      <c r="L25" s="50"/>
    </row>
    <row r="26" spans="1:12" ht="25.5">
      <c r="A26" s="128">
        <v>2120</v>
      </c>
      <c r="B26" s="116" t="s">
        <v>32</v>
      </c>
      <c r="C26" s="248">
        <v>297600</v>
      </c>
      <c r="D26" s="50"/>
      <c r="E26" s="50"/>
      <c r="F26" s="50"/>
      <c r="G26" s="50"/>
      <c r="H26" s="248">
        <v>327300</v>
      </c>
      <c r="I26" s="50"/>
      <c r="J26" s="50"/>
      <c r="K26" s="50"/>
      <c r="L26" s="50"/>
    </row>
    <row r="27" spans="1:12" ht="25.5">
      <c r="A27" s="128">
        <v>2210</v>
      </c>
      <c r="B27" s="116" t="s">
        <v>34</v>
      </c>
      <c r="C27" s="248">
        <v>100800</v>
      </c>
      <c r="D27" s="50"/>
      <c r="E27" s="50"/>
      <c r="F27" s="50"/>
      <c r="G27" s="50"/>
      <c r="H27" s="248">
        <v>50500</v>
      </c>
      <c r="I27" s="50"/>
      <c r="J27" s="50"/>
      <c r="K27" s="50"/>
      <c r="L27" s="50"/>
    </row>
    <row r="28" spans="1:12" ht="25.5">
      <c r="A28" s="128">
        <v>2240</v>
      </c>
      <c r="B28" s="116" t="s">
        <v>37</v>
      </c>
      <c r="C28" s="248">
        <v>150000</v>
      </c>
      <c r="D28" s="50"/>
      <c r="E28" s="50"/>
      <c r="F28" s="50"/>
      <c r="G28" s="50"/>
      <c r="H28" s="248">
        <v>120000</v>
      </c>
      <c r="I28" s="50"/>
      <c r="J28" s="50"/>
      <c r="K28" s="50"/>
      <c r="L28" s="50"/>
    </row>
    <row r="29" spans="1:12" ht="12.75">
      <c r="A29" s="128">
        <v>2250</v>
      </c>
      <c r="B29" s="116" t="s">
        <v>38</v>
      </c>
      <c r="C29" s="248">
        <v>20300</v>
      </c>
      <c r="D29" s="50"/>
      <c r="E29" s="50"/>
      <c r="F29" s="50"/>
      <c r="G29" s="50"/>
      <c r="H29" s="248">
        <v>10000</v>
      </c>
      <c r="I29" s="50"/>
      <c r="J29" s="50"/>
      <c r="K29" s="50"/>
      <c r="L29" s="50"/>
    </row>
    <row r="30" spans="1:12" ht="25.5">
      <c r="A30" s="128">
        <v>2272</v>
      </c>
      <c r="B30" s="116" t="s">
        <v>42</v>
      </c>
      <c r="C30" s="248">
        <v>5400</v>
      </c>
      <c r="D30" s="50"/>
      <c r="E30" s="50"/>
      <c r="F30" s="50"/>
      <c r="G30" s="50"/>
      <c r="H30" s="248">
        <v>5900</v>
      </c>
      <c r="I30" s="50"/>
      <c r="J30" s="50"/>
      <c r="K30" s="50"/>
      <c r="L30" s="50"/>
    </row>
    <row r="31" spans="1:12" ht="12.75">
      <c r="A31" s="128">
        <v>2273</v>
      </c>
      <c r="B31" s="116" t="s">
        <v>43</v>
      </c>
      <c r="C31" s="248">
        <v>47500</v>
      </c>
      <c r="D31" s="50"/>
      <c r="E31" s="50"/>
      <c r="F31" s="50"/>
      <c r="G31" s="50"/>
      <c r="H31" s="248">
        <v>51500</v>
      </c>
      <c r="I31" s="50"/>
      <c r="J31" s="50"/>
      <c r="K31" s="50"/>
      <c r="L31" s="50"/>
    </row>
    <row r="32" spans="1:12" ht="12.75">
      <c r="A32" s="128">
        <v>2274</v>
      </c>
      <c r="B32" s="116" t="s">
        <v>44</v>
      </c>
      <c r="C32" s="248">
        <v>91300</v>
      </c>
      <c r="D32" s="50"/>
      <c r="E32" s="50"/>
      <c r="F32" s="50"/>
      <c r="G32" s="50"/>
      <c r="H32" s="248">
        <v>99000</v>
      </c>
      <c r="I32" s="50"/>
      <c r="J32" s="50"/>
      <c r="K32" s="50"/>
      <c r="L32" s="50"/>
    </row>
    <row r="33" spans="1:12" ht="51">
      <c r="A33" s="128">
        <v>2282</v>
      </c>
      <c r="B33" s="116" t="s">
        <v>47</v>
      </c>
      <c r="C33" s="248">
        <v>365000</v>
      </c>
      <c r="D33" s="50"/>
      <c r="E33" s="50"/>
      <c r="F33" s="50"/>
      <c r="G33" s="50"/>
      <c r="H33" s="248">
        <v>515000</v>
      </c>
      <c r="I33" s="50"/>
      <c r="J33" s="50"/>
      <c r="K33" s="50"/>
      <c r="L33" s="50"/>
    </row>
    <row r="34" spans="1:12" ht="12.75">
      <c r="A34" s="131">
        <v>2800</v>
      </c>
      <c r="B34" s="119" t="s">
        <v>59</v>
      </c>
      <c r="C34" s="248">
        <v>10100</v>
      </c>
      <c r="D34" s="50"/>
      <c r="E34" s="50"/>
      <c r="F34" s="50"/>
      <c r="G34" s="50"/>
      <c r="H34" s="248">
        <v>0</v>
      </c>
      <c r="I34" s="50"/>
      <c r="J34" s="50"/>
      <c r="K34" s="50"/>
      <c r="L34" s="50"/>
    </row>
    <row r="35" spans="1:12" ht="38.25">
      <c r="A35" s="128">
        <v>3110</v>
      </c>
      <c r="B35" s="116" t="s">
        <v>62</v>
      </c>
      <c r="C35" s="248">
        <v>75000</v>
      </c>
      <c r="D35" s="50"/>
      <c r="E35" s="50"/>
      <c r="F35" s="50"/>
      <c r="G35" s="50"/>
      <c r="H35" s="248">
        <v>20000</v>
      </c>
      <c r="I35" s="50"/>
      <c r="J35" s="50"/>
      <c r="K35" s="50"/>
      <c r="L35" s="50"/>
    </row>
    <row r="36" spans="1:12" ht="12.75">
      <c r="A36" s="50"/>
      <c r="B36" s="111" t="s">
        <v>115</v>
      </c>
      <c r="C36" s="248">
        <f>C25+C26+C27+C28+C29+C30+C32+C31+C33+C34+C35</f>
        <v>2477600</v>
      </c>
      <c r="D36" s="248">
        <f aca="true" t="shared" si="0" ref="D36:L36">D25+D26+D27+D28+D29+D30+D32+D31+D33+D34+D35</f>
        <v>0</v>
      </c>
      <c r="E36" s="248">
        <f t="shared" si="0"/>
        <v>0</v>
      </c>
      <c r="F36" s="248">
        <f t="shared" si="0"/>
        <v>0</v>
      </c>
      <c r="G36" s="248">
        <f t="shared" si="0"/>
        <v>0</v>
      </c>
      <c r="H36" s="248">
        <f t="shared" si="0"/>
        <v>2686600</v>
      </c>
      <c r="I36" s="248">
        <f t="shared" si="0"/>
        <v>0</v>
      </c>
      <c r="J36" s="248">
        <f t="shared" si="0"/>
        <v>0</v>
      </c>
      <c r="K36" s="248">
        <f t="shared" si="0"/>
        <v>0</v>
      </c>
      <c r="L36" s="248">
        <f t="shared" si="0"/>
        <v>0</v>
      </c>
    </row>
    <row r="37" spans="1:12" ht="12.75">
      <c r="A37" s="52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1:12" ht="15.75">
      <c r="A38" s="55" t="s">
        <v>209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7" t="s">
        <v>114</v>
      </c>
    </row>
    <row r="39" spans="1:12" ht="76.5">
      <c r="A39" s="189" t="s">
        <v>163</v>
      </c>
      <c r="B39" s="188" t="s">
        <v>15</v>
      </c>
      <c r="C39" s="188" t="s">
        <v>93</v>
      </c>
      <c r="D39" s="188" t="s">
        <v>97</v>
      </c>
      <c r="E39" s="188" t="s">
        <v>170</v>
      </c>
      <c r="F39" s="188" t="s">
        <v>210</v>
      </c>
      <c r="G39" s="188" t="s">
        <v>211</v>
      </c>
      <c r="H39" s="336" t="s">
        <v>96</v>
      </c>
      <c r="I39" s="336"/>
      <c r="J39" s="336" t="s">
        <v>108</v>
      </c>
      <c r="K39" s="336"/>
      <c r="L39" s="336"/>
    </row>
    <row r="40" spans="1:12" ht="12.75">
      <c r="A40" s="48">
        <v>1</v>
      </c>
      <c r="B40" s="50">
        <v>2</v>
      </c>
      <c r="C40" s="50">
        <v>3</v>
      </c>
      <c r="D40" s="48">
        <v>4</v>
      </c>
      <c r="E40" s="50">
        <v>5</v>
      </c>
      <c r="F40" s="50">
        <v>6</v>
      </c>
      <c r="G40" s="48">
        <v>7</v>
      </c>
      <c r="H40" s="337">
        <v>8</v>
      </c>
      <c r="I40" s="337"/>
      <c r="J40" s="337">
        <v>9</v>
      </c>
      <c r="K40" s="337"/>
      <c r="L40" s="337"/>
    </row>
    <row r="41" spans="1:12" ht="12.75">
      <c r="A41" s="48"/>
      <c r="B41" s="51"/>
      <c r="C41" s="171"/>
      <c r="D41" s="171"/>
      <c r="E41" s="171"/>
      <c r="F41" s="171"/>
      <c r="G41" s="171"/>
      <c r="H41" s="334"/>
      <c r="I41" s="334"/>
      <c r="J41" s="334"/>
      <c r="K41" s="334"/>
      <c r="L41" s="334"/>
    </row>
    <row r="42" spans="1:12" ht="12.75">
      <c r="A42" s="50"/>
      <c r="B42" s="51"/>
      <c r="C42" s="171"/>
      <c r="D42" s="171"/>
      <c r="E42" s="171"/>
      <c r="F42" s="171"/>
      <c r="G42" s="171"/>
      <c r="H42" s="334"/>
      <c r="I42" s="334"/>
      <c r="J42" s="334"/>
      <c r="K42" s="334"/>
      <c r="L42" s="334"/>
    </row>
    <row r="43" spans="1:12" ht="12.75">
      <c r="A43" s="50"/>
      <c r="B43" s="111" t="s">
        <v>115</v>
      </c>
      <c r="C43" s="172"/>
      <c r="D43" s="172"/>
      <c r="E43" s="172"/>
      <c r="F43" s="172"/>
      <c r="G43" s="172"/>
      <c r="H43" s="335"/>
      <c r="I43" s="335"/>
      <c r="J43" s="335"/>
      <c r="K43" s="335"/>
      <c r="L43" s="335"/>
    </row>
    <row r="44" spans="1:12" ht="12.75">
      <c r="A44" s="52"/>
      <c r="B44" s="157"/>
      <c r="C44" s="158"/>
      <c r="D44" s="158"/>
      <c r="E44" s="158"/>
      <c r="F44" s="158"/>
      <c r="G44" s="158"/>
      <c r="H44" s="52"/>
      <c r="I44" s="52"/>
      <c r="J44" s="52"/>
      <c r="K44" s="52"/>
      <c r="L44" s="52"/>
    </row>
    <row r="45" spans="1:12" ht="15.75">
      <c r="A45" s="95" t="s">
        <v>212</v>
      </c>
      <c r="B45" s="157"/>
      <c r="C45" s="158"/>
      <c r="D45" s="158"/>
      <c r="E45" s="158"/>
      <c r="F45" s="158"/>
      <c r="G45" s="158"/>
      <c r="H45" s="52"/>
      <c r="I45" s="52"/>
      <c r="J45" s="52"/>
      <c r="K45" s="52"/>
      <c r="L45" s="52"/>
    </row>
    <row r="46" spans="1:12" ht="15.75">
      <c r="A46" s="331"/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</row>
    <row r="47" spans="1:12" ht="15.75">
      <c r="A47" s="55"/>
      <c r="B47" s="157"/>
      <c r="C47" s="158"/>
      <c r="D47" s="158"/>
      <c r="E47" s="158"/>
      <c r="F47" s="158"/>
      <c r="G47" s="158"/>
      <c r="H47" s="52"/>
      <c r="I47" s="52"/>
      <c r="J47" s="52"/>
      <c r="K47" s="52"/>
      <c r="L47" s="52"/>
    </row>
    <row r="48" spans="2:11" ht="15.75">
      <c r="B48" s="95"/>
      <c r="C48" s="95"/>
      <c r="D48" s="95"/>
      <c r="E48" s="95"/>
      <c r="F48" s="95"/>
      <c r="G48" s="95"/>
      <c r="H48" s="95"/>
      <c r="I48" s="95"/>
      <c r="J48" s="95"/>
      <c r="K48" s="95"/>
    </row>
    <row r="49" spans="1:12" ht="29.25" customHeight="1">
      <c r="A49" s="332" t="s">
        <v>213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</row>
    <row r="50" spans="1:12" ht="36" customHeight="1">
      <c r="A50" s="333" t="s">
        <v>285</v>
      </c>
      <c r="B50" s="333"/>
      <c r="C50" s="333"/>
      <c r="D50" s="333"/>
      <c r="E50" s="333"/>
      <c r="F50" s="333"/>
      <c r="G50" s="333"/>
      <c r="H50" s="333"/>
      <c r="I50" s="333"/>
      <c r="J50" s="333"/>
      <c r="K50" s="333"/>
      <c r="L50" s="333"/>
    </row>
    <row r="51" spans="1:12" ht="15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15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2" ht="15.75">
      <c r="A53" s="17" t="s">
        <v>5</v>
      </c>
      <c r="B53" s="14"/>
      <c r="C53" s="14"/>
      <c r="D53" s="14"/>
      <c r="E53" s="14"/>
      <c r="F53" s="14"/>
      <c r="G53" s="14"/>
      <c r="H53" s="15"/>
      <c r="I53" s="14"/>
      <c r="J53" s="18"/>
      <c r="K53" s="16"/>
      <c r="L53" s="14"/>
    </row>
    <row r="54" spans="1:12" ht="12.75">
      <c r="A54" s="22"/>
      <c r="B54" s="7"/>
      <c r="C54" s="7"/>
      <c r="D54" s="7"/>
      <c r="E54" s="7"/>
      <c r="F54" s="7"/>
      <c r="G54" s="7"/>
      <c r="H54" s="5" t="s">
        <v>0</v>
      </c>
      <c r="I54" s="7"/>
      <c r="J54" s="13" t="s">
        <v>1</v>
      </c>
      <c r="K54" s="56"/>
      <c r="L54" s="7"/>
    </row>
    <row r="55" spans="1:12" ht="12.75">
      <c r="A55" s="22"/>
      <c r="B55" s="7"/>
      <c r="C55" s="7"/>
      <c r="D55" s="7"/>
      <c r="E55" s="7"/>
      <c r="F55" s="7"/>
      <c r="G55" s="7"/>
      <c r="H55" s="5"/>
      <c r="I55" s="7"/>
      <c r="J55" s="13"/>
      <c r="K55" s="56"/>
      <c r="L55" s="7"/>
    </row>
    <row r="56" spans="1:12" ht="15.75">
      <c r="A56" s="9" t="s">
        <v>6</v>
      </c>
      <c r="B56" s="14"/>
      <c r="C56" s="14"/>
      <c r="D56" s="14"/>
      <c r="E56" s="14"/>
      <c r="F56" s="14"/>
      <c r="G56" s="14"/>
      <c r="H56" s="19"/>
      <c r="I56" s="14"/>
      <c r="J56" s="18"/>
      <c r="K56" s="16"/>
      <c r="L56" s="14"/>
    </row>
    <row r="57" spans="1:12" ht="12.75">
      <c r="A57" s="3"/>
      <c r="B57" s="3"/>
      <c r="C57" s="3"/>
      <c r="D57" s="3"/>
      <c r="E57" s="3"/>
      <c r="F57" s="3"/>
      <c r="G57" s="3"/>
      <c r="H57" s="5" t="s">
        <v>0</v>
      </c>
      <c r="I57" s="3"/>
      <c r="J57" s="13" t="s">
        <v>1</v>
      </c>
      <c r="K57" s="56"/>
      <c r="L57" s="3"/>
    </row>
  </sheetData>
  <sheetProtection/>
  <mergeCells count="47">
    <mergeCell ref="G4:G5"/>
    <mergeCell ref="B8:D8"/>
    <mergeCell ref="A4:A5"/>
    <mergeCell ref="J4:K4"/>
    <mergeCell ref="L4:L5"/>
    <mergeCell ref="B4:D5"/>
    <mergeCell ref="I4:I5"/>
    <mergeCell ref="H4:H5"/>
    <mergeCell ref="E4:E5"/>
    <mergeCell ref="F4:F5"/>
    <mergeCell ref="B7:D7"/>
    <mergeCell ref="B6:D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E22:F22"/>
    <mergeCell ref="G22:G23"/>
    <mergeCell ref="H40:I40"/>
    <mergeCell ref="J40:L40"/>
    <mergeCell ref="B18:D18"/>
    <mergeCell ref="A21:A23"/>
    <mergeCell ref="B21:B23"/>
    <mergeCell ref="C21:G21"/>
    <mergeCell ref="H21:L21"/>
    <mergeCell ref="C22:C23"/>
    <mergeCell ref="D22:D23"/>
    <mergeCell ref="H22:H23"/>
    <mergeCell ref="I22:I23"/>
    <mergeCell ref="J22:K22"/>
    <mergeCell ref="L22:L23"/>
    <mergeCell ref="H39:I39"/>
    <mergeCell ref="J39:L39"/>
    <mergeCell ref="A46:L46"/>
    <mergeCell ref="A49:L49"/>
    <mergeCell ref="A50:L50"/>
    <mergeCell ref="H41:I41"/>
    <mergeCell ref="J41:L41"/>
    <mergeCell ref="H42:I42"/>
    <mergeCell ref="J42:L42"/>
    <mergeCell ref="H43:I43"/>
    <mergeCell ref="J43:L43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67"/>
  <sheetViews>
    <sheetView showZeros="0" tabSelected="1" zoomScalePageLayoutView="0" workbookViewId="0" topLeftCell="A1">
      <selection activeCell="G7" sqref="G7"/>
    </sheetView>
  </sheetViews>
  <sheetFormatPr defaultColWidth="9.00390625" defaultRowHeight="12.75"/>
  <cols>
    <col min="1" max="1" width="3.75390625" style="12" customWidth="1"/>
    <col min="2" max="2" width="20.875" style="12" customWidth="1"/>
    <col min="3" max="3" width="16.375" style="12" customWidth="1"/>
    <col min="4" max="4" width="21.25390625" style="12" customWidth="1"/>
    <col min="5" max="5" width="13.25390625" style="12" customWidth="1"/>
    <col min="6" max="6" width="17.375" style="12" customWidth="1"/>
    <col min="7" max="7" width="16.375" style="12" customWidth="1"/>
    <col min="8" max="8" width="18.25390625" style="12" customWidth="1"/>
    <col min="9" max="9" width="17.25390625" style="12" customWidth="1"/>
    <col min="10" max="10" width="17.75390625" style="12" customWidth="1"/>
    <col min="11" max="16384" width="9.125" style="12" customWidth="1"/>
  </cols>
  <sheetData>
    <row r="1" spans="1:10" s="194" customFormat="1" ht="18.75">
      <c r="A1" s="83" t="s">
        <v>214</v>
      </c>
      <c r="B1" s="83"/>
      <c r="C1" s="83"/>
      <c r="D1" s="83"/>
      <c r="E1" s="193"/>
      <c r="F1" s="193"/>
      <c r="G1" s="193"/>
      <c r="H1" s="193"/>
      <c r="I1" s="193"/>
      <c r="J1" s="193"/>
    </row>
    <row r="2" spans="1:10" ht="15.75">
      <c r="A2" s="100" t="s">
        <v>21</v>
      </c>
      <c r="B2" s="100" t="s">
        <v>280</v>
      </c>
      <c r="C2" s="100"/>
      <c r="D2" s="100"/>
      <c r="E2" s="100"/>
      <c r="F2" s="200"/>
      <c r="H2" s="254" t="s">
        <v>227</v>
      </c>
      <c r="I2" s="254"/>
      <c r="J2" s="208" t="s">
        <v>246</v>
      </c>
    </row>
    <row r="3" spans="1:10" s="3" customFormat="1" ht="26.25" customHeight="1">
      <c r="A3" s="98" t="s">
        <v>113</v>
      </c>
      <c r="B3" s="98"/>
      <c r="C3" s="99"/>
      <c r="D3" s="99"/>
      <c r="E3" s="99"/>
      <c r="F3" s="99"/>
      <c r="H3" s="399" t="s">
        <v>179</v>
      </c>
      <c r="I3" s="399"/>
      <c r="J3" s="218" t="s">
        <v>178</v>
      </c>
    </row>
    <row r="4" spans="1:10" s="3" customFormat="1" ht="15.75">
      <c r="A4" s="79" t="s">
        <v>24</v>
      </c>
      <c r="B4" s="79" t="s">
        <v>280</v>
      </c>
      <c r="C4" s="58"/>
      <c r="D4" s="58"/>
      <c r="E4" s="58"/>
      <c r="F4" s="200"/>
      <c r="H4" s="254" t="s">
        <v>229</v>
      </c>
      <c r="I4" s="254"/>
      <c r="J4" s="244" t="s">
        <v>246</v>
      </c>
    </row>
    <row r="5" spans="1:10" s="3" customFormat="1" ht="52.5" customHeight="1">
      <c r="A5" s="98" t="s">
        <v>116</v>
      </c>
      <c r="B5" s="98"/>
      <c r="C5" s="98"/>
      <c r="D5" s="98"/>
      <c r="E5" s="98"/>
      <c r="F5" s="59"/>
      <c r="H5" s="399" t="s">
        <v>181</v>
      </c>
      <c r="I5" s="399"/>
      <c r="J5" s="218" t="s">
        <v>178</v>
      </c>
    </row>
    <row r="6" spans="1:10" s="3" customFormat="1" ht="70.5" customHeight="1">
      <c r="A6" s="60" t="s">
        <v>98</v>
      </c>
      <c r="B6" s="249" t="s">
        <v>248</v>
      </c>
      <c r="C6" s="421"/>
      <c r="D6" s="422" t="s">
        <v>249</v>
      </c>
      <c r="E6" s="423"/>
      <c r="F6" s="423" t="s">
        <v>286</v>
      </c>
      <c r="G6" s="424"/>
      <c r="H6" s="400" t="s">
        <v>282</v>
      </c>
      <c r="I6" s="400"/>
      <c r="J6" s="249" t="s">
        <v>281</v>
      </c>
    </row>
    <row r="7" spans="2:10" s="3" customFormat="1" ht="51.75" customHeight="1">
      <c r="B7" s="195" t="s">
        <v>182</v>
      </c>
      <c r="C7" s="92"/>
      <c r="D7" s="204" t="s">
        <v>187</v>
      </c>
      <c r="E7" s="105"/>
      <c r="F7" s="203" t="s">
        <v>184</v>
      </c>
      <c r="H7" s="253" t="s">
        <v>183</v>
      </c>
      <c r="I7" s="253"/>
      <c r="J7" s="191" t="s">
        <v>177</v>
      </c>
    </row>
    <row r="8" spans="1:10" ht="15.75">
      <c r="A8" s="27" t="s">
        <v>150</v>
      </c>
      <c r="B8" s="27"/>
      <c r="C8" s="21"/>
      <c r="D8" s="21"/>
      <c r="E8" s="21"/>
      <c r="F8" s="21"/>
      <c r="G8" s="21"/>
      <c r="H8" s="21"/>
      <c r="I8" s="21"/>
      <c r="J8" s="21"/>
    </row>
    <row r="9" spans="1:10" s="20" customFormat="1" ht="15.75">
      <c r="A9" s="28" t="s">
        <v>215</v>
      </c>
      <c r="B9" s="28"/>
      <c r="E9" s="23"/>
      <c r="F9" s="23"/>
      <c r="G9" s="23"/>
      <c r="H9" s="23"/>
      <c r="I9" s="23"/>
      <c r="J9" s="4" t="s">
        <v>114</v>
      </c>
    </row>
    <row r="10" spans="1:10" s="3" customFormat="1" ht="15">
      <c r="A10" s="363" t="s">
        <v>225</v>
      </c>
      <c r="B10" s="364"/>
      <c r="C10" s="261" t="s">
        <v>15</v>
      </c>
      <c r="D10" s="263"/>
      <c r="E10" s="308" t="s">
        <v>173</v>
      </c>
      <c r="F10" s="308" t="s">
        <v>174</v>
      </c>
      <c r="G10" s="277" t="s">
        <v>175</v>
      </c>
      <c r="H10" s="277"/>
      <c r="I10" s="277" t="s">
        <v>216</v>
      </c>
      <c r="J10" s="277"/>
    </row>
    <row r="11" spans="1:10" s="3" customFormat="1" ht="45.75" customHeight="1">
      <c r="A11" s="365"/>
      <c r="B11" s="366"/>
      <c r="C11" s="264"/>
      <c r="D11" s="266"/>
      <c r="E11" s="309"/>
      <c r="F11" s="309"/>
      <c r="G11" s="167" t="s">
        <v>16</v>
      </c>
      <c r="H11" s="167" t="s">
        <v>17</v>
      </c>
      <c r="I11" s="277"/>
      <c r="J11" s="277"/>
    </row>
    <row r="12" spans="1:10" s="3" customFormat="1" ht="15">
      <c r="A12" s="279">
        <v>1</v>
      </c>
      <c r="B12" s="281"/>
      <c r="C12" s="279">
        <v>2</v>
      </c>
      <c r="D12" s="281"/>
      <c r="E12" s="29">
        <v>3</v>
      </c>
      <c r="F12" s="29">
        <v>4</v>
      </c>
      <c r="G12" s="29">
        <v>5</v>
      </c>
      <c r="H12" s="29">
        <v>6</v>
      </c>
      <c r="I12" s="371">
        <v>7</v>
      </c>
      <c r="J12" s="371"/>
    </row>
    <row r="13" spans="1:10" s="11" customFormat="1" ht="58.5" customHeight="1">
      <c r="A13" s="381"/>
      <c r="B13" s="382"/>
      <c r="C13" s="416"/>
      <c r="D13" s="417"/>
      <c r="E13" s="245"/>
      <c r="F13" s="246"/>
      <c r="G13" s="246"/>
      <c r="H13" s="246"/>
      <c r="I13" s="406"/>
      <c r="J13" s="407"/>
    </row>
    <row r="14" spans="1:10" s="11" customFormat="1" ht="63.75" customHeight="1">
      <c r="A14" s="392"/>
      <c r="B14" s="385"/>
      <c r="C14" s="416"/>
      <c r="D14" s="417"/>
      <c r="E14" s="245"/>
      <c r="F14" s="246"/>
      <c r="G14" s="246"/>
      <c r="H14" s="246"/>
      <c r="I14" s="408"/>
      <c r="J14" s="409"/>
    </row>
    <row r="15" spans="1:10" ht="15" customHeight="1">
      <c r="A15" s="24" t="s">
        <v>109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s="3" customFormat="1" ht="58.5" customHeight="1">
      <c r="A16" s="125" t="s">
        <v>11</v>
      </c>
      <c r="B16" s="285" t="s">
        <v>15</v>
      </c>
      <c r="C16" s="286"/>
      <c r="D16" s="287"/>
      <c r="E16" s="125" t="s">
        <v>13</v>
      </c>
      <c r="F16" s="298" t="s">
        <v>14</v>
      </c>
      <c r="G16" s="298"/>
      <c r="H16" s="298"/>
      <c r="I16" s="184" t="s">
        <v>217</v>
      </c>
      <c r="J16" s="167" t="s">
        <v>218</v>
      </c>
    </row>
    <row r="17" spans="1:10" s="3" customFormat="1" ht="15">
      <c r="A17" s="67">
        <v>1</v>
      </c>
      <c r="B17" s="303">
        <v>2</v>
      </c>
      <c r="C17" s="304"/>
      <c r="D17" s="305"/>
      <c r="E17" s="67">
        <v>3</v>
      </c>
      <c r="F17" s="303">
        <v>4</v>
      </c>
      <c r="G17" s="304"/>
      <c r="H17" s="305"/>
      <c r="I17" s="29">
        <v>5</v>
      </c>
      <c r="J17" s="29">
        <v>6</v>
      </c>
    </row>
    <row r="18" spans="1:10" s="3" customFormat="1" ht="15">
      <c r="A18" s="67"/>
      <c r="B18" s="410"/>
      <c r="C18" s="411"/>
      <c r="D18" s="412"/>
      <c r="E18" s="67"/>
      <c r="F18" s="231"/>
      <c r="G18" s="232"/>
      <c r="H18" s="233"/>
      <c r="I18" s="29"/>
      <c r="J18" s="29"/>
    </row>
    <row r="19" spans="1:10" s="3" customFormat="1" ht="34.5" customHeight="1">
      <c r="A19" s="67"/>
      <c r="B19" s="413"/>
      <c r="C19" s="414"/>
      <c r="D19" s="415"/>
      <c r="E19" s="67"/>
      <c r="F19" s="303"/>
      <c r="G19" s="304"/>
      <c r="H19" s="305"/>
      <c r="I19" s="29"/>
      <c r="J19" s="29"/>
    </row>
    <row r="20" spans="1:10" s="3" customFormat="1" ht="33.75" customHeight="1">
      <c r="A20" s="67"/>
      <c r="B20" s="398"/>
      <c r="C20" s="379"/>
      <c r="D20" s="380"/>
      <c r="E20" s="67"/>
      <c r="F20" s="303"/>
      <c r="G20" s="304"/>
      <c r="H20" s="305"/>
      <c r="I20" s="29"/>
      <c r="J20" s="29"/>
    </row>
    <row r="21" spans="1:10" s="3" customFormat="1" ht="29.25" customHeight="1">
      <c r="A21" s="67"/>
      <c r="B21" s="398"/>
      <c r="C21" s="379"/>
      <c r="D21" s="380"/>
      <c r="E21" s="67"/>
      <c r="F21" s="303"/>
      <c r="G21" s="304"/>
      <c r="H21" s="305"/>
      <c r="I21" s="29"/>
      <c r="J21" s="29"/>
    </row>
    <row r="22" spans="1:10" s="3" customFormat="1" ht="19.5" customHeight="1">
      <c r="A22" s="67"/>
      <c r="B22" s="372"/>
      <c r="C22" s="373"/>
      <c r="D22" s="374"/>
      <c r="E22" s="67"/>
      <c r="F22" s="231"/>
      <c r="G22" s="232"/>
      <c r="H22" s="233"/>
      <c r="I22" s="29"/>
      <c r="J22" s="29"/>
    </row>
    <row r="23" spans="1:10" s="3" customFormat="1" ht="93.75" customHeight="1">
      <c r="A23" s="67"/>
      <c r="B23" s="418"/>
      <c r="C23" s="419"/>
      <c r="D23" s="420"/>
      <c r="E23" s="67"/>
      <c r="F23" s="297"/>
      <c r="G23" s="297"/>
      <c r="H23" s="297"/>
      <c r="I23" s="29"/>
      <c r="J23" s="29"/>
    </row>
    <row r="24" spans="1:10" s="3" customFormat="1" ht="83.25" customHeight="1">
      <c r="A24" s="67"/>
      <c r="B24" s="413"/>
      <c r="C24" s="414"/>
      <c r="D24" s="415"/>
      <c r="E24" s="67"/>
      <c r="F24" s="297"/>
      <c r="G24" s="297"/>
      <c r="H24" s="297"/>
      <c r="I24" s="29"/>
      <c r="J24" s="29"/>
    </row>
    <row r="25" spans="1:10" s="3" customFormat="1" ht="48.75" customHeight="1">
      <c r="A25" s="67"/>
      <c r="B25" s="383"/>
      <c r="C25" s="384"/>
      <c r="D25" s="385"/>
      <c r="E25" s="67"/>
      <c r="F25" s="303"/>
      <c r="G25" s="304"/>
      <c r="H25" s="305"/>
      <c r="I25" s="29"/>
      <c r="J25" s="29"/>
    </row>
    <row r="26" spans="1:10" s="3" customFormat="1" ht="49.5" customHeight="1">
      <c r="A26" s="67"/>
      <c r="B26" s="383"/>
      <c r="C26" s="393"/>
      <c r="D26" s="394"/>
      <c r="E26" s="67"/>
      <c r="F26" s="303"/>
      <c r="G26" s="304"/>
      <c r="H26" s="305"/>
      <c r="I26" s="29"/>
      <c r="J26" s="29"/>
    </row>
    <row r="27" spans="1:10" s="3" customFormat="1" ht="15">
      <c r="A27" s="67"/>
      <c r="B27" s="372"/>
      <c r="C27" s="373"/>
      <c r="D27" s="374"/>
      <c r="E27" s="67"/>
      <c r="F27" s="231"/>
      <c r="G27" s="232"/>
      <c r="H27" s="233"/>
      <c r="I27" s="29"/>
      <c r="J27" s="29"/>
    </row>
    <row r="28" spans="1:10" s="3" customFormat="1" ht="40.5" customHeight="1">
      <c r="A28" s="67"/>
      <c r="B28" s="383"/>
      <c r="C28" s="384"/>
      <c r="D28" s="385"/>
      <c r="E28" s="125"/>
      <c r="F28" s="231"/>
      <c r="G28" s="232"/>
      <c r="H28" s="233"/>
      <c r="I28" s="226"/>
      <c r="J28" s="226"/>
    </row>
    <row r="29" spans="1:10" s="3" customFormat="1" ht="44.25" customHeight="1">
      <c r="A29" s="125"/>
      <c r="B29" s="383"/>
      <c r="C29" s="384"/>
      <c r="D29" s="385"/>
      <c r="E29" s="125"/>
      <c r="F29" s="231"/>
      <c r="G29" s="232"/>
      <c r="H29" s="233"/>
      <c r="I29" s="226"/>
      <c r="J29" s="226"/>
    </row>
    <row r="30" spans="1:10" s="3" customFormat="1" ht="44.25" customHeight="1">
      <c r="A30" s="125"/>
      <c r="B30" s="383"/>
      <c r="C30" s="384"/>
      <c r="D30" s="385"/>
      <c r="E30" s="125"/>
      <c r="F30" s="378"/>
      <c r="G30" s="379"/>
      <c r="H30" s="380"/>
      <c r="I30" s="226"/>
      <c r="J30" s="226"/>
    </row>
    <row r="31" spans="1:10" s="3" customFormat="1" ht="38.25" customHeight="1">
      <c r="A31" s="125"/>
      <c r="B31" s="360"/>
      <c r="C31" s="361"/>
      <c r="D31" s="362"/>
      <c r="E31" s="176"/>
      <c r="F31" s="378"/>
      <c r="G31" s="379"/>
      <c r="H31" s="380"/>
      <c r="I31" s="226"/>
      <c r="J31" s="226"/>
    </row>
    <row r="32" spans="1:10" s="3" customFormat="1" ht="15">
      <c r="A32" s="139"/>
      <c r="B32" s="372"/>
      <c r="C32" s="373"/>
      <c r="D32" s="374"/>
      <c r="E32" s="125"/>
      <c r="F32" s="303"/>
      <c r="G32" s="304"/>
      <c r="H32" s="305"/>
      <c r="I32" s="108"/>
      <c r="J32" s="108"/>
    </row>
    <row r="33" spans="1:10" s="3" customFormat="1" ht="62.25" customHeight="1">
      <c r="A33" s="175"/>
      <c r="B33" s="375"/>
      <c r="C33" s="376"/>
      <c r="D33" s="377"/>
      <c r="E33" s="125"/>
      <c r="F33" s="303"/>
      <c r="G33" s="304"/>
      <c r="H33" s="305"/>
      <c r="I33" s="226"/>
      <c r="J33" s="226"/>
    </row>
    <row r="34" spans="1:10" s="3" customFormat="1" ht="54" customHeight="1">
      <c r="A34" s="139"/>
      <c r="B34" s="383"/>
      <c r="C34" s="384"/>
      <c r="D34" s="385"/>
      <c r="E34" s="125"/>
      <c r="F34" s="303"/>
      <c r="G34" s="304"/>
      <c r="H34" s="305"/>
      <c r="I34" s="226"/>
      <c r="J34" s="226"/>
    </row>
    <row r="35" spans="1:10" s="3" customFormat="1" ht="56.25" customHeight="1">
      <c r="A35" s="175"/>
      <c r="B35" s="360"/>
      <c r="C35" s="361"/>
      <c r="D35" s="362"/>
      <c r="E35" s="176"/>
      <c r="F35" s="378"/>
      <c r="G35" s="390"/>
      <c r="H35" s="391"/>
      <c r="I35" s="108"/>
      <c r="J35" s="108"/>
    </row>
    <row r="36" spans="1:10" s="3" customFormat="1" ht="28.5" customHeight="1">
      <c r="A36" s="389" t="s">
        <v>219</v>
      </c>
      <c r="B36" s="389"/>
      <c r="C36" s="389"/>
      <c r="D36" s="389"/>
      <c r="E36" s="389"/>
      <c r="F36" s="389"/>
      <c r="G36" s="389"/>
      <c r="H36" s="389"/>
      <c r="I36" s="389"/>
      <c r="J36" s="389"/>
    </row>
    <row r="37" spans="1:10" s="3" customFormat="1" ht="15.75">
      <c r="A37" s="367"/>
      <c r="B37" s="367"/>
      <c r="C37" s="367"/>
      <c r="D37" s="367"/>
      <c r="E37" s="367"/>
      <c r="F37" s="367"/>
      <c r="G37" s="367"/>
      <c r="H37" s="367"/>
      <c r="I37" s="367"/>
      <c r="J37" s="367"/>
    </row>
    <row r="38" spans="1:10" s="3" customFormat="1" ht="15.75">
      <c r="A38" s="85"/>
      <c r="B38" s="85"/>
      <c r="C38" s="85"/>
      <c r="D38" s="85"/>
      <c r="E38" s="85"/>
      <c r="F38" s="85"/>
      <c r="G38" s="85"/>
      <c r="H38" s="85"/>
      <c r="I38" s="85"/>
      <c r="J38" s="85"/>
    </row>
    <row r="39" spans="1:10" s="11" customFormat="1" ht="15">
      <c r="A39" s="328" t="s">
        <v>115</v>
      </c>
      <c r="B39" s="328"/>
      <c r="C39" s="386"/>
      <c r="D39" s="387"/>
      <c r="E39" s="102"/>
      <c r="F39" s="102"/>
      <c r="G39" s="102"/>
      <c r="H39" s="102"/>
      <c r="I39" s="388"/>
      <c r="J39" s="388"/>
    </row>
    <row r="40" spans="1:10" s="3" customFormat="1" ht="15.75">
      <c r="A40" s="92"/>
      <c r="B40" s="92"/>
      <c r="C40" s="93"/>
      <c r="D40" s="93"/>
      <c r="E40" s="25"/>
      <c r="F40" s="25"/>
      <c r="G40" s="25"/>
      <c r="H40" s="96"/>
      <c r="I40" s="96"/>
      <c r="J40" s="96"/>
    </row>
    <row r="41" spans="1:10" s="20" customFormat="1" ht="15.75">
      <c r="A41" s="28" t="s">
        <v>220</v>
      </c>
      <c r="B41" s="28"/>
      <c r="E41" s="23"/>
      <c r="F41" s="23"/>
      <c r="G41" s="23"/>
      <c r="H41" s="23"/>
      <c r="I41" s="23"/>
      <c r="J41" s="4" t="s">
        <v>114</v>
      </c>
    </row>
    <row r="42" spans="1:10" s="3" customFormat="1" ht="15">
      <c r="A42" s="363" t="s">
        <v>3</v>
      </c>
      <c r="B42" s="364"/>
      <c r="C42" s="261" t="s">
        <v>15</v>
      </c>
      <c r="D42" s="263"/>
      <c r="E42" s="277" t="s">
        <v>166</v>
      </c>
      <c r="F42" s="277"/>
      <c r="G42" s="277" t="s">
        <v>176</v>
      </c>
      <c r="H42" s="277"/>
      <c r="I42" s="277" t="s">
        <v>221</v>
      </c>
      <c r="J42" s="277"/>
    </row>
    <row r="43" spans="1:10" s="3" customFormat="1" ht="45">
      <c r="A43" s="365"/>
      <c r="B43" s="366"/>
      <c r="C43" s="264"/>
      <c r="D43" s="266"/>
      <c r="E43" s="167" t="s">
        <v>22</v>
      </c>
      <c r="F43" s="167" t="s">
        <v>151</v>
      </c>
      <c r="G43" s="167" t="s">
        <v>22</v>
      </c>
      <c r="H43" s="167" t="s">
        <v>151</v>
      </c>
      <c r="I43" s="277"/>
      <c r="J43" s="277"/>
    </row>
    <row r="44" spans="1:10" s="3" customFormat="1" ht="15">
      <c r="A44" s="279">
        <v>1</v>
      </c>
      <c r="B44" s="281"/>
      <c r="C44" s="279">
        <v>2</v>
      </c>
      <c r="D44" s="281"/>
      <c r="E44" s="29">
        <v>3</v>
      </c>
      <c r="F44" s="29">
        <v>4</v>
      </c>
      <c r="G44" s="29">
        <v>5</v>
      </c>
      <c r="H44" s="29">
        <v>6</v>
      </c>
      <c r="I44" s="371">
        <v>7</v>
      </c>
      <c r="J44" s="371"/>
    </row>
    <row r="45" spans="1:10" s="3" customFormat="1" ht="15">
      <c r="A45" s="369"/>
      <c r="B45" s="370"/>
      <c r="C45" s="404"/>
      <c r="D45" s="405"/>
      <c r="E45" s="71"/>
      <c r="F45" s="71"/>
      <c r="G45" s="71"/>
      <c r="H45" s="71"/>
      <c r="I45" s="368"/>
      <c r="J45" s="368"/>
    </row>
    <row r="46" spans="1:10" s="3" customFormat="1" ht="15">
      <c r="A46" s="369"/>
      <c r="B46" s="370"/>
      <c r="C46" s="404"/>
      <c r="D46" s="405"/>
      <c r="E46" s="71"/>
      <c r="F46" s="71"/>
      <c r="G46" s="71"/>
      <c r="H46" s="71"/>
      <c r="I46" s="368"/>
      <c r="J46" s="368"/>
    </row>
    <row r="47" spans="1:10" s="1" customFormat="1" ht="15" customHeight="1">
      <c r="A47" s="24" t="s">
        <v>152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s="3" customFormat="1" ht="90" customHeight="1">
      <c r="A48" s="125" t="s">
        <v>11</v>
      </c>
      <c r="B48" s="285" t="s">
        <v>15</v>
      </c>
      <c r="C48" s="286"/>
      <c r="D48" s="287"/>
      <c r="E48" s="125" t="s">
        <v>13</v>
      </c>
      <c r="F48" s="125" t="s">
        <v>14</v>
      </c>
      <c r="G48" s="167" t="s">
        <v>167</v>
      </c>
      <c r="H48" s="167" t="s">
        <v>168</v>
      </c>
      <c r="I48" s="167" t="s">
        <v>222</v>
      </c>
      <c r="J48" s="167" t="s">
        <v>223</v>
      </c>
    </row>
    <row r="49" spans="1:10" s="3" customFormat="1" ht="15">
      <c r="A49" s="67">
        <v>1</v>
      </c>
      <c r="B49" s="303">
        <v>2</v>
      </c>
      <c r="C49" s="304"/>
      <c r="D49" s="305"/>
      <c r="E49" s="67">
        <v>3</v>
      </c>
      <c r="F49" s="67">
        <v>4</v>
      </c>
      <c r="G49" s="67">
        <v>5</v>
      </c>
      <c r="H49" s="67">
        <v>6</v>
      </c>
      <c r="I49" s="67">
        <v>7</v>
      </c>
      <c r="J49" s="67">
        <v>8</v>
      </c>
    </row>
    <row r="50" spans="1:10" s="3" customFormat="1" ht="15">
      <c r="A50" s="67"/>
      <c r="B50" s="401" t="s">
        <v>101</v>
      </c>
      <c r="C50" s="402"/>
      <c r="D50" s="403"/>
      <c r="E50" s="67"/>
      <c r="F50" s="67"/>
      <c r="G50" s="177"/>
      <c r="H50" s="177"/>
      <c r="I50" s="177"/>
      <c r="J50" s="177"/>
    </row>
    <row r="51" spans="1:10" s="3" customFormat="1" ht="15">
      <c r="A51" s="67"/>
      <c r="B51" s="285"/>
      <c r="C51" s="286"/>
      <c r="D51" s="287"/>
      <c r="E51" s="67"/>
      <c r="F51" s="67"/>
      <c r="G51" s="177"/>
      <c r="H51" s="177"/>
      <c r="I51" s="177"/>
      <c r="J51" s="177"/>
    </row>
    <row r="52" spans="1:10" s="3" customFormat="1" ht="15">
      <c r="A52" s="125"/>
      <c r="B52" s="383" t="s">
        <v>102</v>
      </c>
      <c r="C52" s="393"/>
      <c r="D52" s="394"/>
      <c r="E52" s="125"/>
      <c r="F52" s="144"/>
      <c r="G52" s="177"/>
      <c r="H52" s="177"/>
      <c r="I52" s="177"/>
      <c r="J52" s="177"/>
    </row>
    <row r="53" spans="1:10" s="3" customFormat="1" ht="15">
      <c r="A53" s="125"/>
      <c r="B53" s="383"/>
      <c r="C53" s="393"/>
      <c r="D53" s="394"/>
      <c r="E53" s="125"/>
      <c r="F53" s="144"/>
      <c r="G53" s="177"/>
      <c r="H53" s="177"/>
      <c r="I53" s="177"/>
      <c r="J53" s="177"/>
    </row>
    <row r="54" spans="1:10" s="3" customFormat="1" ht="15">
      <c r="A54" s="125"/>
      <c r="B54" s="383" t="s">
        <v>104</v>
      </c>
      <c r="C54" s="393"/>
      <c r="D54" s="394"/>
      <c r="E54" s="125"/>
      <c r="F54" s="144"/>
      <c r="G54" s="177"/>
      <c r="H54" s="177"/>
      <c r="I54" s="177"/>
      <c r="J54" s="177"/>
    </row>
    <row r="55" spans="1:10" s="3" customFormat="1" ht="15">
      <c r="A55" s="139"/>
      <c r="B55" s="360"/>
      <c r="C55" s="361"/>
      <c r="D55" s="362"/>
      <c r="E55" s="125"/>
      <c r="F55" s="140"/>
      <c r="G55" s="177"/>
      <c r="H55" s="177"/>
      <c r="I55" s="177"/>
      <c r="J55" s="177"/>
    </row>
    <row r="56" spans="1:10" s="3" customFormat="1" ht="15">
      <c r="A56" s="175"/>
      <c r="B56" s="383" t="s">
        <v>103</v>
      </c>
      <c r="C56" s="393"/>
      <c r="D56" s="394"/>
      <c r="E56" s="176"/>
      <c r="F56" s="101"/>
      <c r="G56" s="177"/>
      <c r="H56" s="177"/>
      <c r="I56" s="177"/>
      <c r="J56" s="177"/>
    </row>
    <row r="57" spans="1:10" s="3" customFormat="1" ht="15">
      <c r="A57" s="139"/>
      <c r="B57" s="360"/>
      <c r="C57" s="361"/>
      <c r="D57" s="362"/>
      <c r="E57" s="125"/>
      <c r="F57" s="140"/>
      <c r="G57" s="177"/>
      <c r="H57" s="177"/>
      <c r="I57" s="177"/>
      <c r="J57" s="177"/>
    </row>
    <row r="58" spans="1:10" s="3" customFormat="1" ht="28.5" customHeight="1">
      <c r="A58" s="395" t="s">
        <v>224</v>
      </c>
      <c r="B58" s="395"/>
      <c r="C58" s="395"/>
      <c r="D58" s="395"/>
      <c r="E58" s="395"/>
      <c r="F58" s="395"/>
      <c r="G58" s="395"/>
      <c r="H58" s="395"/>
      <c r="I58" s="395"/>
      <c r="J58" s="395"/>
    </row>
    <row r="59" spans="1:10" s="3" customFormat="1" ht="15.75">
      <c r="A59" s="367"/>
      <c r="B59" s="367"/>
      <c r="C59" s="367"/>
      <c r="D59" s="367"/>
      <c r="E59" s="367"/>
      <c r="F59" s="367"/>
      <c r="G59" s="367"/>
      <c r="H59" s="367"/>
      <c r="I59" s="367"/>
      <c r="J59" s="367"/>
    </row>
    <row r="60" spans="1:10" s="6" customFormat="1" ht="12.75">
      <c r="A60" s="159"/>
      <c r="B60" s="159"/>
      <c r="C60" s="159"/>
      <c r="D60" s="159"/>
      <c r="E60" s="161"/>
      <c r="F60" s="161"/>
      <c r="G60" s="161"/>
      <c r="H60" s="161"/>
      <c r="I60" s="161"/>
      <c r="J60" s="4"/>
    </row>
    <row r="61" spans="1:10" s="11" customFormat="1" ht="15">
      <c r="A61" s="328" t="s">
        <v>115</v>
      </c>
      <c r="B61" s="328"/>
      <c r="C61" s="386"/>
      <c r="D61" s="387"/>
      <c r="E61" s="102"/>
      <c r="F61" s="102"/>
      <c r="G61" s="102"/>
      <c r="H61" s="102"/>
      <c r="I61" s="396"/>
      <c r="J61" s="397"/>
    </row>
    <row r="62" spans="1:10" s="3" customFormat="1" ht="14.25">
      <c r="A62" s="80"/>
      <c r="B62" s="80"/>
      <c r="C62" s="160"/>
      <c r="D62" s="160"/>
      <c r="E62" s="25"/>
      <c r="F62" s="25"/>
      <c r="G62" s="25"/>
      <c r="H62" s="25"/>
      <c r="I62" s="92"/>
      <c r="J62" s="92"/>
    </row>
    <row r="63" spans="1:10" s="14" customFormat="1" ht="15" customHeight="1">
      <c r="A63" s="17" t="s">
        <v>5</v>
      </c>
      <c r="B63" s="17"/>
      <c r="G63" s="15"/>
      <c r="I63" s="18"/>
      <c r="J63" s="16"/>
    </row>
    <row r="64" spans="1:10" s="7" customFormat="1" ht="12.75">
      <c r="A64" s="22"/>
      <c r="B64" s="22"/>
      <c r="G64" s="5" t="s">
        <v>0</v>
      </c>
      <c r="I64" s="13" t="s">
        <v>1</v>
      </c>
      <c r="J64" s="56"/>
    </row>
    <row r="65" spans="1:10" s="7" customFormat="1" ht="12.75">
      <c r="A65" s="22"/>
      <c r="B65" s="22"/>
      <c r="G65" s="5"/>
      <c r="I65" s="13"/>
      <c r="J65" s="56"/>
    </row>
    <row r="66" spans="1:10" s="14" customFormat="1" ht="15" customHeight="1">
      <c r="A66" s="9" t="s">
        <v>6</v>
      </c>
      <c r="B66" s="9"/>
      <c r="G66" s="19"/>
      <c r="I66" s="18"/>
      <c r="J66" s="16"/>
    </row>
    <row r="67" spans="7:10" s="3" customFormat="1" ht="12.75">
      <c r="G67" s="5" t="s">
        <v>0</v>
      </c>
      <c r="I67" s="13" t="s">
        <v>1</v>
      </c>
      <c r="J67" s="56"/>
    </row>
  </sheetData>
  <sheetProtection/>
  <mergeCells count="89">
    <mergeCell ref="B26:D26"/>
    <mergeCell ref="B27:D27"/>
    <mergeCell ref="F19:H19"/>
    <mergeCell ref="F20:H20"/>
    <mergeCell ref="F21:H21"/>
    <mergeCell ref="F25:H25"/>
    <mergeCell ref="F26:H26"/>
    <mergeCell ref="B23:D23"/>
    <mergeCell ref="B24:D24"/>
    <mergeCell ref="F23:H23"/>
    <mergeCell ref="I13:J14"/>
    <mergeCell ref="B18:D18"/>
    <mergeCell ref="B19:D19"/>
    <mergeCell ref="F24:H24"/>
    <mergeCell ref="F33:H33"/>
    <mergeCell ref="F34:H34"/>
    <mergeCell ref="C13:D13"/>
    <mergeCell ref="C14:D14"/>
    <mergeCell ref="B16:D16"/>
    <mergeCell ref="B17:D17"/>
    <mergeCell ref="B49:D49"/>
    <mergeCell ref="B50:D50"/>
    <mergeCell ref="C42:D43"/>
    <mergeCell ref="C44:D44"/>
    <mergeCell ref="C45:D45"/>
    <mergeCell ref="C46:D46"/>
    <mergeCell ref="H5:I5"/>
    <mergeCell ref="H3:I3"/>
    <mergeCell ref="H2:I2"/>
    <mergeCell ref="H4:I4"/>
    <mergeCell ref="H7:I7"/>
    <mergeCell ref="H6:I6"/>
    <mergeCell ref="C10:D11"/>
    <mergeCell ref="C12:D12"/>
    <mergeCell ref="G10:H10"/>
    <mergeCell ref="I10:J11"/>
    <mergeCell ref="E10:E11"/>
    <mergeCell ref="F10:F11"/>
    <mergeCell ref="I12:J12"/>
    <mergeCell ref="B55:D55"/>
    <mergeCell ref="B56:D56"/>
    <mergeCell ref="B28:D28"/>
    <mergeCell ref="B29:D29"/>
    <mergeCell ref="B20:D20"/>
    <mergeCell ref="B21:D21"/>
    <mergeCell ref="B22:D22"/>
    <mergeCell ref="B25:D25"/>
    <mergeCell ref="A46:B46"/>
    <mergeCell ref="B48:D48"/>
    <mergeCell ref="F35:H35"/>
    <mergeCell ref="A14:B14"/>
    <mergeCell ref="B52:D52"/>
    <mergeCell ref="B53:D53"/>
    <mergeCell ref="C61:D61"/>
    <mergeCell ref="B54:D54"/>
    <mergeCell ref="A61:B61"/>
    <mergeCell ref="A58:J58"/>
    <mergeCell ref="A59:J59"/>
    <mergeCell ref="I61:J61"/>
    <mergeCell ref="G42:H42"/>
    <mergeCell ref="I42:J43"/>
    <mergeCell ref="I45:J45"/>
    <mergeCell ref="B34:D34"/>
    <mergeCell ref="B30:D30"/>
    <mergeCell ref="B31:D31"/>
    <mergeCell ref="B35:D35"/>
    <mergeCell ref="C39:D39"/>
    <mergeCell ref="I39:J39"/>
    <mergeCell ref="A36:J36"/>
    <mergeCell ref="A10:B11"/>
    <mergeCell ref="B32:D32"/>
    <mergeCell ref="B33:D33"/>
    <mergeCell ref="F31:H31"/>
    <mergeCell ref="F32:H32"/>
    <mergeCell ref="F30:H30"/>
    <mergeCell ref="A12:B12"/>
    <mergeCell ref="A13:B13"/>
    <mergeCell ref="F16:H16"/>
    <mergeCell ref="F17:H17"/>
    <mergeCell ref="B57:D57"/>
    <mergeCell ref="A42:B43"/>
    <mergeCell ref="A37:J37"/>
    <mergeCell ref="A39:B39"/>
    <mergeCell ref="I46:J46"/>
    <mergeCell ref="A44:B44"/>
    <mergeCell ref="A45:B45"/>
    <mergeCell ref="E42:F42"/>
    <mergeCell ref="B51:D51"/>
    <mergeCell ref="I44:J4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zoomScalePageLayoutView="0" workbookViewId="0" topLeftCell="D4">
      <selection activeCell="M12" sqref="M12"/>
    </sheetView>
  </sheetViews>
  <sheetFormatPr defaultColWidth="9.00390625" defaultRowHeight="12.75"/>
  <cols>
    <col min="1" max="1" width="8.125" style="57" customWidth="1"/>
    <col min="2" max="2" width="69.75390625" style="57" customWidth="1"/>
    <col min="3" max="10" width="13.625" style="57" customWidth="1"/>
    <col min="11" max="16384" width="9.125" style="57" customWidth="1"/>
  </cols>
  <sheetData>
    <row r="1" spans="1:10" ht="15.75">
      <c r="A1" s="151"/>
      <c r="B1" s="152"/>
      <c r="C1" s="153"/>
      <c r="D1" s="153"/>
      <c r="E1" s="153"/>
      <c r="F1" s="153"/>
      <c r="G1" s="142"/>
      <c r="H1" s="142"/>
      <c r="I1" s="142"/>
      <c r="J1" s="142"/>
    </row>
    <row r="2" spans="1:10" s="76" customFormat="1" ht="15.75">
      <c r="A2" s="62" t="s">
        <v>191</v>
      </c>
      <c r="B2" s="62"/>
      <c r="C2" s="62"/>
      <c r="D2" s="62"/>
      <c r="E2" s="62"/>
      <c r="F2" s="62"/>
      <c r="G2" s="107"/>
      <c r="H2" s="107"/>
      <c r="I2" s="107"/>
      <c r="J2" s="37" t="s">
        <v>114</v>
      </c>
    </row>
    <row r="3" spans="1:10" ht="15.75" customHeight="1">
      <c r="A3" s="277" t="s">
        <v>3</v>
      </c>
      <c r="B3" s="277" t="s">
        <v>15</v>
      </c>
      <c r="C3" s="277" t="s">
        <v>166</v>
      </c>
      <c r="D3" s="277"/>
      <c r="E3" s="277"/>
      <c r="F3" s="278"/>
      <c r="G3" s="277" t="s">
        <v>176</v>
      </c>
      <c r="H3" s="277"/>
      <c r="I3" s="277"/>
      <c r="J3" s="277"/>
    </row>
    <row r="4" spans="1:10" ht="45">
      <c r="A4" s="278"/>
      <c r="B4" s="277"/>
      <c r="C4" s="185" t="s">
        <v>25</v>
      </c>
      <c r="D4" s="125" t="s">
        <v>26</v>
      </c>
      <c r="E4" s="167" t="s">
        <v>118</v>
      </c>
      <c r="F4" s="167" t="s">
        <v>119</v>
      </c>
      <c r="G4" s="185" t="s">
        <v>25</v>
      </c>
      <c r="H4" s="125" t="s">
        <v>26</v>
      </c>
      <c r="I4" s="167" t="s">
        <v>118</v>
      </c>
      <c r="J4" s="167" t="s">
        <v>120</v>
      </c>
    </row>
    <row r="5" spans="1:10" ht="15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2" customFormat="1" ht="15">
      <c r="A6" s="26"/>
      <c r="B6" s="73" t="s">
        <v>2</v>
      </c>
      <c r="C6" s="223">
        <f>'6.3-6.4'!C6</f>
        <v>2949200</v>
      </c>
      <c r="D6" s="224" t="s">
        <v>162</v>
      </c>
      <c r="E6" s="224" t="s">
        <v>162</v>
      </c>
      <c r="F6" s="225">
        <f>C6</f>
        <v>2949200</v>
      </c>
      <c r="G6" s="223">
        <f>'6.3-6.4'!G6</f>
        <v>3112310</v>
      </c>
      <c r="H6" s="224" t="s">
        <v>162</v>
      </c>
      <c r="I6" s="224" t="s">
        <v>162</v>
      </c>
      <c r="J6" s="225">
        <f>G6</f>
        <v>3112310</v>
      </c>
    </row>
    <row r="7" spans="1:10" s="82" customFormat="1" ht="15">
      <c r="A7" s="26"/>
      <c r="B7" s="73" t="s">
        <v>112</v>
      </c>
      <c r="C7" s="224" t="s">
        <v>162</v>
      </c>
      <c r="D7" s="225"/>
      <c r="E7" s="225"/>
      <c r="F7" s="225"/>
      <c r="G7" s="224" t="s">
        <v>162</v>
      </c>
      <c r="H7" s="225"/>
      <c r="I7" s="225"/>
      <c r="J7" s="225"/>
    </row>
    <row r="8" spans="1:10" s="82" customFormat="1" ht="25.5">
      <c r="A8" s="8">
        <v>25010100</v>
      </c>
      <c r="B8" s="77" t="s">
        <v>7</v>
      </c>
      <c r="C8" s="224" t="s">
        <v>162</v>
      </c>
      <c r="D8" s="225"/>
      <c r="E8" s="225"/>
      <c r="F8" s="225"/>
      <c r="G8" s="224" t="s">
        <v>162</v>
      </c>
      <c r="H8" s="225"/>
      <c r="I8" s="225"/>
      <c r="J8" s="225"/>
    </row>
    <row r="9" spans="1:10" s="36" customFormat="1" ht="15">
      <c r="A9" s="8">
        <v>25010200</v>
      </c>
      <c r="B9" s="77" t="s">
        <v>23</v>
      </c>
      <c r="C9" s="224" t="s">
        <v>162</v>
      </c>
      <c r="D9" s="225"/>
      <c r="E9" s="225"/>
      <c r="F9" s="225"/>
      <c r="G9" s="224" t="s">
        <v>162</v>
      </c>
      <c r="H9" s="225"/>
      <c r="I9" s="225"/>
      <c r="J9" s="225"/>
    </row>
    <row r="10" spans="1:10" s="36" customFormat="1" ht="15">
      <c r="A10" s="8">
        <v>25010300</v>
      </c>
      <c r="B10" s="77" t="s">
        <v>4</v>
      </c>
      <c r="C10" s="224" t="s">
        <v>162</v>
      </c>
      <c r="D10" s="225"/>
      <c r="E10" s="225"/>
      <c r="F10" s="225"/>
      <c r="G10" s="224" t="s">
        <v>162</v>
      </c>
      <c r="H10" s="225"/>
      <c r="I10" s="225"/>
      <c r="J10" s="225"/>
    </row>
    <row r="11" spans="1:10" s="36" customFormat="1" ht="25.5">
      <c r="A11" s="8">
        <v>25010400</v>
      </c>
      <c r="B11" s="77" t="s">
        <v>8</v>
      </c>
      <c r="C11" s="224" t="s">
        <v>162</v>
      </c>
      <c r="D11" s="225"/>
      <c r="E11" s="225"/>
      <c r="F11" s="225"/>
      <c r="G11" s="224" t="s">
        <v>162</v>
      </c>
      <c r="H11" s="225"/>
      <c r="I11" s="225"/>
      <c r="J11" s="225"/>
    </row>
    <row r="12" spans="1:10" s="36" customFormat="1" ht="15">
      <c r="A12" s="8">
        <v>25020100</v>
      </c>
      <c r="B12" s="77" t="s">
        <v>9</v>
      </c>
      <c r="C12" s="224" t="s">
        <v>162</v>
      </c>
      <c r="D12" s="225"/>
      <c r="E12" s="225"/>
      <c r="F12" s="225"/>
      <c r="G12" s="224" t="s">
        <v>162</v>
      </c>
      <c r="H12" s="225"/>
      <c r="I12" s="225"/>
      <c r="J12" s="225"/>
    </row>
    <row r="13" spans="1:10" s="36" customFormat="1" ht="25.5">
      <c r="A13" s="8">
        <v>25020200</v>
      </c>
      <c r="B13" s="78" t="s">
        <v>18</v>
      </c>
      <c r="C13" s="224" t="s">
        <v>162</v>
      </c>
      <c r="D13" s="225"/>
      <c r="E13" s="225"/>
      <c r="F13" s="225"/>
      <c r="G13" s="224" t="s">
        <v>162</v>
      </c>
      <c r="H13" s="225"/>
      <c r="I13" s="225"/>
      <c r="J13" s="225"/>
    </row>
    <row r="14" spans="1:10" s="36" customFormat="1" ht="38.25">
      <c r="A14" s="8">
        <v>25020300</v>
      </c>
      <c r="B14" s="78" t="s">
        <v>10</v>
      </c>
      <c r="C14" s="224" t="s">
        <v>162</v>
      </c>
      <c r="D14" s="225"/>
      <c r="E14" s="225"/>
      <c r="F14" s="225"/>
      <c r="G14" s="224" t="s">
        <v>162</v>
      </c>
      <c r="H14" s="225"/>
      <c r="I14" s="225"/>
      <c r="J14" s="225"/>
    </row>
    <row r="15" spans="1:10" s="36" customFormat="1" ht="15">
      <c r="A15" s="8"/>
      <c r="B15" s="72" t="s">
        <v>100</v>
      </c>
      <c r="C15" s="224" t="s">
        <v>162</v>
      </c>
      <c r="D15" s="225"/>
      <c r="E15" s="225"/>
      <c r="F15" s="225"/>
      <c r="G15" s="224" t="s">
        <v>162</v>
      </c>
      <c r="H15" s="225"/>
      <c r="I15" s="225"/>
      <c r="J15" s="225"/>
    </row>
    <row r="16" spans="1:10" s="82" customFormat="1" ht="25.5">
      <c r="A16" s="2">
        <v>602400</v>
      </c>
      <c r="B16" s="78" t="s">
        <v>20</v>
      </c>
      <c r="C16" s="224" t="s">
        <v>162</v>
      </c>
      <c r="D16" s="226">
        <v>80000</v>
      </c>
      <c r="E16" s="226">
        <v>80000</v>
      </c>
      <c r="F16" s="226">
        <v>80000</v>
      </c>
      <c r="G16" s="224" t="s">
        <v>162</v>
      </c>
      <c r="H16" s="226">
        <v>85000</v>
      </c>
      <c r="I16" s="226">
        <v>85000</v>
      </c>
      <c r="J16" s="226">
        <v>85000</v>
      </c>
    </row>
    <row r="17" spans="1:10" s="82" customFormat="1" ht="15">
      <c r="A17" s="2"/>
      <c r="B17" s="72" t="s">
        <v>117</v>
      </c>
      <c r="C17" s="224" t="s">
        <v>162</v>
      </c>
      <c r="D17" s="226"/>
      <c r="E17" s="226"/>
      <c r="F17" s="226"/>
      <c r="G17" s="224" t="s">
        <v>162</v>
      </c>
      <c r="H17" s="226"/>
      <c r="I17" s="226"/>
      <c r="J17" s="226"/>
    </row>
    <row r="18" spans="1:10" s="112" customFormat="1" ht="15">
      <c r="A18" s="30"/>
      <c r="B18" s="106" t="s">
        <v>115</v>
      </c>
      <c r="C18" s="227">
        <f>C6</f>
        <v>2949200</v>
      </c>
      <c r="D18" s="227">
        <v>80000</v>
      </c>
      <c r="E18" s="227">
        <v>80000</v>
      </c>
      <c r="F18" s="227">
        <f>F6+D18</f>
        <v>3029200</v>
      </c>
      <c r="G18" s="227">
        <f>G6</f>
        <v>3112310</v>
      </c>
      <c r="H18" s="226">
        <v>85000</v>
      </c>
      <c r="I18" s="226">
        <v>85000</v>
      </c>
      <c r="J18" s="227">
        <f>J6+H18</f>
        <v>3197310</v>
      </c>
    </row>
    <row r="19" spans="1:10" s="76" customFormat="1" ht="15.75">
      <c r="A19" s="74"/>
      <c r="B19" s="75"/>
      <c r="C19" s="62"/>
      <c r="D19" s="62"/>
      <c r="E19" s="62"/>
      <c r="F19" s="62"/>
      <c r="G19" s="62"/>
      <c r="H19" s="62"/>
      <c r="I19" s="62"/>
      <c r="J19" s="62"/>
    </row>
  </sheetData>
  <sheetProtection/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zoomScalePageLayoutView="0" workbookViewId="0" topLeftCell="C1">
      <selection activeCell="C7" sqref="C7:C41"/>
    </sheetView>
  </sheetViews>
  <sheetFormatPr defaultColWidth="9.00390625" defaultRowHeight="12.75"/>
  <cols>
    <col min="1" max="1" width="13.125" style="57" customWidth="1"/>
    <col min="2" max="2" width="43.00390625" style="57" customWidth="1"/>
    <col min="3" max="14" width="12.75390625" style="57" customWidth="1"/>
    <col min="15" max="16384" width="9.125" style="57" customWidth="1"/>
  </cols>
  <sheetData>
    <row r="1" spans="12:14" ht="15.75">
      <c r="L1" s="142"/>
      <c r="M1" s="142"/>
      <c r="N1" s="150"/>
    </row>
    <row r="2" spans="1:14" ht="15.75">
      <c r="A2" s="62" t="s">
        <v>161</v>
      </c>
      <c r="B2" s="62"/>
      <c r="C2" s="62"/>
      <c r="D2" s="62"/>
      <c r="E2" s="62"/>
      <c r="F2" s="62"/>
      <c r="G2" s="62"/>
      <c r="H2" s="62"/>
      <c r="I2" s="62"/>
      <c r="J2" s="62"/>
      <c r="L2" s="142"/>
      <c r="M2" s="142"/>
      <c r="N2" s="150"/>
    </row>
    <row r="3" spans="1:14" ht="15.75">
      <c r="A3" s="60" t="s">
        <v>192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3"/>
      <c r="M3" s="63"/>
      <c r="N3" s="37" t="s">
        <v>114</v>
      </c>
    </row>
    <row r="4" spans="1:14" s="82" customFormat="1" ht="15">
      <c r="A4" s="282" t="s">
        <v>159</v>
      </c>
      <c r="B4" s="282" t="s">
        <v>99</v>
      </c>
      <c r="C4" s="258" t="s">
        <v>173</v>
      </c>
      <c r="D4" s="259"/>
      <c r="E4" s="259"/>
      <c r="F4" s="260"/>
      <c r="G4" s="258" t="s">
        <v>174</v>
      </c>
      <c r="H4" s="259"/>
      <c r="I4" s="259"/>
      <c r="J4" s="260"/>
      <c r="K4" s="258" t="s">
        <v>175</v>
      </c>
      <c r="L4" s="259"/>
      <c r="M4" s="259"/>
      <c r="N4" s="260"/>
    </row>
    <row r="5" spans="1:14" s="82" customFormat="1" ht="60" customHeight="1">
      <c r="A5" s="283"/>
      <c r="B5" s="283"/>
      <c r="C5" s="185" t="s">
        <v>25</v>
      </c>
      <c r="D5" s="125" t="s">
        <v>26</v>
      </c>
      <c r="E5" s="167" t="s">
        <v>118</v>
      </c>
      <c r="F5" s="167" t="s">
        <v>121</v>
      </c>
      <c r="G5" s="185" t="s">
        <v>25</v>
      </c>
      <c r="H5" s="125" t="s">
        <v>26</v>
      </c>
      <c r="I5" s="167" t="s">
        <v>118</v>
      </c>
      <c r="J5" s="167" t="s">
        <v>122</v>
      </c>
      <c r="K5" s="185" t="s">
        <v>25</v>
      </c>
      <c r="L5" s="125" t="s">
        <v>26</v>
      </c>
      <c r="M5" s="167" t="s">
        <v>118</v>
      </c>
      <c r="N5" s="167" t="s">
        <v>19</v>
      </c>
    </row>
    <row r="6" spans="1:14" s="82" customFormat="1" ht="15">
      <c r="A6" s="67">
        <v>1</v>
      </c>
      <c r="B6" s="67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</row>
    <row r="7" spans="1:14" s="82" customFormat="1" ht="15">
      <c r="A7" s="127">
        <v>2000</v>
      </c>
      <c r="B7" s="115" t="s">
        <v>27</v>
      </c>
      <c r="C7" s="210">
        <f aca="true" t="shared" si="0" ref="C7:N7">C8+C13+C30+C33+C37+C41</f>
        <v>2206017</v>
      </c>
      <c r="D7" s="210">
        <f t="shared" si="0"/>
        <v>0</v>
      </c>
      <c r="E7" s="210">
        <f t="shared" si="0"/>
        <v>0</v>
      </c>
      <c r="F7" s="210">
        <f t="shared" si="0"/>
        <v>2206017</v>
      </c>
      <c r="G7" s="210">
        <f t="shared" si="0"/>
        <v>2402600</v>
      </c>
      <c r="H7" s="210">
        <f t="shared" si="0"/>
        <v>0</v>
      </c>
      <c r="I7" s="210">
        <f t="shared" si="0"/>
        <v>0</v>
      </c>
      <c r="J7" s="210">
        <f t="shared" si="0"/>
        <v>2402600</v>
      </c>
      <c r="K7" s="210">
        <f t="shared" si="0"/>
        <v>2666600</v>
      </c>
      <c r="L7" s="210">
        <f t="shared" si="0"/>
        <v>0</v>
      </c>
      <c r="M7" s="210">
        <f t="shared" si="0"/>
        <v>0</v>
      </c>
      <c r="N7" s="210">
        <f t="shared" si="0"/>
        <v>2666600</v>
      </c>
    </row>
    <row r="8" spans="1:14" s="82" customFormat="1" ht="15">
      <c r="A8" s="127">
        <v>2100</v>
      </c>
      <c r="B8" s="115" t="s">
        <v>28</v>
      </c>
      <c r="C8" s="210">
        <f>C9+C12</f>
        <v>1569348</v>
      </c>
      <c r="D8" s="210">
        <f>D9+D12</f>
        <v>0</v>
      </c>
      <c r="E8" s="210">
        <f>E9+E12</f>
        <v>0</v>
      </c>
      <c r="F8" s="210">
        <f>F9+F12</f>
        <v>1569348</v>
      </c>
      <c r="G8" s="210">
        <f aca="true" t="shared" si="1" ref="G8:N8">G9+G12</f>
        <v>1612200</v>
      </c>
      <c r="H8" s="210">
        <f t="shared" si="1"/>
        <v>0</v>
      </c>
      <c r="I8" s="210">
        <f t="shared" si="1"/>
        <v>0</v>
      </c>
      <c r="J8" s="210">
        <f t="shared" si="1"/>
        <v>1612200</v>
      </c>
      <c r="K8" s="210">
        <f t="shared" si="1"/>
        <v>1814700</v>
      </c>
      <c r="L8" s="210">
        <f t="shared" si="1"/>
        <v>0</v>
      </c>
      <c r="M8" s="210">
        <f t="shared" si="1"/>
        <v>0</v>
      </c>
      <c r="N8" s="210">
        <f t="shared" si="1"/>
        <v>1814700</v>
      </c>
    </row>
    <row r="9" spans="1:14" s="82" customFormat="1" ht="15">
      <c r="A9" s="128">
        <v>2110</v>
      </c>
      <c r="B9" s="116" t="s">
        <v>29</v>
      </c>
      <c r="C9" s="209">
        <f>SUM(C10:C11)</f>
        <v>1285552</v>
      </c>
      <c r="D9" s="209">
        <f>SUM(D10:D11)</f>
        <v>0</v>
      </c>
      <c r="E9" s="209">
        <f>SUM(E10:E11)</f>
        <v>0</v>
      </c>
      <c r="F9" s="209">
        <f>SUM(F10:F11)</f>
        <v>1285552</v>
      </c>
      <c r="G9" s="209">
        <f aca="true" t="shared" si="2" ref="G9:N9">SUM(G10:G11)</f>
        <v>1314600</v>
      </c>
      <c r="H9" s="209">
        <f t="shared" si="2"/>
        <v>0</v>
      </c>
      <c r="I9" s="209">
        <f t="shared" si="2"/>
        <v>0</v>
      </c>
      <c r="J9" s="209">
        <f t="shared" si="2"/>
        <v>1314600</v>
      </c>
      <c r="K9" s="209">
        <f t="shared" si="2"/>
        <v>1487400</v>
      </c>
      <c r="L9" s="209">
        <f t="shared" si="2"/>
        <v>0</v>
      </c>
      <c r="M9" s="209">
        <f t="shared" si="2"/>
        <v>0</v>
      </c>
      <c r="N9" s="209">
        <f t="shared" si="2"/>
        <v>1487400</v>
      </c>
    </row>
    <row r="10" spans="1:14" s="82" customFormat="1" ht="15">
      <c r="A10" s="128">
        <v>2111</v>
      </c>
      <c r="B10" s="116" t="s">
        <v>30</v>
      </c>
      <c r="C10" s="209">
        <v>1285552</v>
      </c>
      <c r="D10" s="209"/>
      <c r="E10" s="209"/>
      <c r="F10" s="209">
        <f aca="true" t="shared" si="3" ref="F10:F36">C10+D10</f>
        <v>1285552</v>
      </c>
      <c r="G10" s="209">
        <v>1314600</v>
      </c>
      <c r="H10" s="209"/>
      <c r="I10" s="209"/>
      <c r="J10" s="209">
        <f>G10+H10</f>
        <v>1314600</v>
      </c>
      <c r="K10" s="209">
        <v>1487400</v>
      </c>
      <c r="L10" s="209"/>
      <c r="M10" s="209"/>
      <c r="N10" s="209">
        <f>K10+L10</f>
        <v>1487400</v>
      </c>
    </row>
    <row r="11" spans="1:14" s="82" customFormat="1" ht="15">
      <c r="A11" s="128">
        <v>2112</v>
      </c>
      <c r="B11" s="116" t="s">
        <v>31</v>
      </c>
      <c r="C11" s="209"/>
      <c r="D11" s="209"/>
      <c r="E11" s="209"/>
      <c r="F11" s="209">
        <f t="shared" si="3"/>
        <v>0</v>
      </c>
      <c r="G11" s="209"/>
      <c r="H11" s="209"/>
      <c r="I11" s="209"/>
      <c r="J11" s="209">
        <f>G11+H11</f>
        <v>0</v>
      </c>
      <c r="K11" s="209"/>
      <c r="L11" s="209"/>
      <c r="M11" s="209"/>
      <c r="N11" s="209">
        <f>K11+L11</f>
        <v>0</v>
      </c>
    </row>
    <row r="12" spans="1:14" s="82" customFormat="1" ht="15">
      <c r="A12" s="128">
        <v>2120</v>
      </c>
      <c r="B12" s="116" t="s">
        <v>32</v>
      </c>
      <c r="C12" s="209">
        <v>283796</v>
      </c>
      <c r="D12" s="209"/>
      <c r="E12" s="209"/>
      <c r="F12" s="209">
        <f t="shared" si="3"/>
        <v>283796</v>
      </c>
      <c r="G12" s="209">
        <v>297600</v>
      </c>
      <c r="H12" s="209"/>
      <c r="I12" s="209"/>
      <c r="J12" s="209">
        <f>G12+H12</f>
        <v>297600</v>
      </c>
      <c r="K12" s="209">
        <v>327300</v>
      </c>
      <c r="L12" s="209"/>
      <c r="M12" s="209"/>
      <c r="N12" s="209">
        <f>K12+L12</f>
        <v>327300</v>
      </c>
    </row>
    <row r="13" spans="1:14" s="82" customFormat="1" ht="15">
      <c r="A13" s="127">
        <v>2200</v>
      </c>
      <c r="B13" s="115" t="s">
        <v>33</v>
      </c>
      <c r="C13" s="210">
        <f>C14+C15+C16+C17+C18+C19+C20+C27</f>
        <v>636669</v>
      </c>
      <c r="D13" s="210">
        <f>D14+D15+D16+D17+D18+D19+D20+D27</f>
        <v>0</v>
      </c>
      <c r="E13" s="210">
        <f>E14+E15+E16+E17+E18+E19+E20+E27</f>
        <v>0</v>
      </c>
      <c r="F13" s="210">
        <f>F14+F15+F16+F17+F18+F19+F20+F27</f>
        <v>636669</v>
      </c>
      <c r="G13" s="210">
        <f aca="true" t="shared" si="4" ref="G13:N13">G14+G15+G16+G17+G18+G19+G20+G27</f>
        <v>780300</v>
      </c>
      <c r="H13" s="210">
        <f t="shared" si="4"/>
        <v>0</v>
      </c>
      <c r="I13" s="210">
        <f t="shared" si="4"/>
        <v>0</v>
      </c>
      <c r="J13" s="210">
        <f t="shared" si="4"/>
        <v>780300</v>
      </c>
      <c r="K13" s="210">
        <f t="shared" si="4"/>
        <v>851900</v>
      </c>
      <c r="L13" s="210">
        <f t="shared" si="4"/>
        <v>0</v>
      </c>
      <c r="M13" s="210">
        <f t="shared" si="4"/>
        <v>0</v>
      </c>
      <c r="N13" s="210">
        <f t="shared" si="4"/>
        <v>851900</v>
      </c>
    </row>
    <row r="14" spans="1:14" s="82" customFormat="1" ht="15">
      <c r="A14" s="128">
        <v>2210</v>
      </c>
      <c r="B14" s="116" t="s">
        <v>34</v>
      </c>
      <c r="C14" s="209">
        <v>149756</v>
      </c>
      <c r="D14" s="209"/>
      <c r="E14" s="209"/>
      <c r="F14" s="209">
        <f t="shared" si="3"/>
        <v>149756</v>
      </c>
      <c r="G14" s="209">
        <v>100800</v>
      </c>
      <c r="H14" s="209"/>
      <c r="I14" s="209"/>
      <c r="J14" s="209">
        <f aca="true" t="shared" si="5" ref="J14:J19">G14+H14</f>
        <v>100800</v>
      </c>
      <c r="K14" s="209">
        <v>50500</v>
      </c>
      <c r="L14" s="209"/>
      <c r="M14" s="209"/>
      <c r="N14" s="209">
        <f aca="true" t="shared" si="6" ref="N14:N19">K14+L14</f>
        <v>50500</v>
      </c>
    </row>
    <row r="15" spans="1:14" s="82" customFormat="1" ht="15">
      <c r="A15" s="128">
        <v>2220</v>
      </c>
      <c r="B15" s="116" t="s">
        <v>35</v>
      </c>
      <c r="C15" s="209"/>
      <c r="D15" s="209"/>
      <c r="E15" s="209"/>
      <c r="F15" s="209">
        <f t="shared" si="3"/>
        <v>0</v>
      </c>
      <c r="G15" s="209"/>
      <c r="H15" s="209"/>
      <c r="I15" s="209"/>
      <c r="J15" s="209">
        <f t="shared" si="5"/>
        <v>0</v>
      </c>
      <c r="K15" s="209"/>
      <c r="L15" s="209"/>
      <c r="M15" s="209"/>
      <c r="N15" s="209">
        <f t="shared" si="6"/>
        <v>0</v>
      </c>
    </row>
    <row r="16" spans="1:14" s="82" customFormat="1" ht="15">
      <c r="A16" s="128">
        <v>2230</v>
      </c>
      <c r="B16" s="116" t="s">
        <v>36</v>
      </c>
      <c r="C16" s="209"/>
      <c r="D16" s="209"/>
      <c r="E16" s="209"/>
      <c r="F16" s="209">
        <f t="shared" si="3"/>
        <v>0</v>
      </c>
      <c r="G16" s="209"/>
      <c r="H16" s="209"/>
      <c r="I16" s="209"/>
      <c r="J16" s="209">
        <f t="shared" si="5"/>
        <v>0</v>
      </c>
      <c r="K16" s="209"/>
      <c r="L16" s="209"/>
      <c r="M16" s="209"/>
      <c r="N16" s="209">
        <f t="shared" si="6"/>
        <v>0</v>
      </c>
    </row>
    <row r="17" spans="1:14" s="82" customFormat="1" ht="15">
      <c r="A17" s="128">
        <v>2240</v>
      </c>
      <c r="B17" s="116" t="s">
        <v>37</v>
      </c>
      <c r="C17" s="209">
        <v>102314</v>
      </c>
      <c r="D17" s="209"/>
      <c r="E17" s="209"/>
      <c r="F17" s="209">
        <f t="shared" si="3"/>
        <v>102314</v>
      </c>
      <c r="G17" s="209">
        <v>150000</v>
      </c>
      <c r="H17" s="209"/>
      <c r="I17" s="209"/>
      <c r="J17" s="209">
        <f t="shared" si="5"/>
        <v>150000</v>
      </c>
      <c r="K17" s="209">
        <v>120000</v>
      </c>
      <c r="L17" s="209"/>
      <c r="M17" s="209"/>
      <c r="N17" s="209">
        <f t="shared" si="6"/>
        <v>120000</v>
      </c>
    </row>
    <row r="18" spans="1:14" s="82" customFormat="1" ht="15">
      <c r="A18" s="128">
        <v>2250</v>
      </c>
      <c r="B18" s="116" t="s">
        <v>38</v>
      </c>
      <c r="C18" s="209">
        <v>15310</v>
      </c>
      <c r="D18" s="209"/>
      <c r="E18" s="209"/>
      <c r="F18" s="209">
        <f t="shared" si="3"/>
        <v>15310</v>
      </c>
      <c r="G18" s="209">
        <v>20300</v>
      </c>
      <c r="H18" s="209"/>
      <c r="I18" s="209"/>
      <c r="J18" s="209">
        <f t="shared" si="5"/>
        <v>20300</v>
      </c>
      <c r="K18" s="209">
        <v>10000</v>
      </c>
      <c r="L18" s="209"/>
      <c r="M18" s="209"/>
      <c r="N18" s="209">
        <f t="shared" si="6"/>
        <v>10000</v>
      </c>
    </row>
    <row r="19" spans="1:14" s="82" customFormat="1" ht="15">
      <c r="A19" s="128">
        <v>2260</v>
      </c>
      <c r="B19" s="116" t="s">
        <v>39</v>
      </c>
      <c r="C19" s="209"/>
      <c r="D19" s="209"/>
      <c r="E19" s="209"/>
      <c r="F19" s="209">
        <f t="shared" si="3"/>
        <v>0</v>
      </c>
      <c r="G19" s="209"/>
      <c r="H19" s="209"/>
      <c r="I19" s="209"/>
      <c r="J19" s="209">
        <f t="shared" si="5"/>
        <v>0</v>
      </c>
      <c r="K19" s="209"/>
      <c r="L19" s="209"/>
      <c r="M19" s="209"/>
      <c r="N19" s="209">
        <f t="shared" si="6"/>
        <v>0</v>
      </c>
    </row>
    <row r="20" spans="1:14" s="82" customFormat="1" ht="15">
      <c r="A20" s="128">
        <v>2270</v>
      </c>
      <c r="B20" s="116" t="s">
        <v>40</v>
      </c>
      <c r="C20" s="209">
        <f>SUM(C21:C26)</f>
        <v>94714</v>
      </c>
      <c r="D20" s="209">
        <f>SUM(D21:D26)</f>
        <v>0</v>
      </c>
      <c r="E20" s="209">
        <f>SUM(E21:E26)</f>
        <v>0</v>
      </c>
      <c r="F20" s="209">
        <f>SUM(F21:F26)</f>
        <v>94714</v>
      </c>
      <c r="G20" s="209">
        <f aca="true" t="shared" si="7" ref="G20:N20">SUM(G21:G26)</f>
        <v>144200</v>
      </c>
      <c r="H20" s="209">
        <f t="shared" si="7"/>
        <v>0</v>
      </c>
      <c r="I20" s="209">
        <f t="shared" si="7"/>
        <v>0</v>
      </c>
      <c r="J20" s="209">
        <f t="shared" si="7"/>
        <v>144200</v>
      </c>
      <c r="K20" s="209">
        <f t="shared" si="7"/>
        <v>156400</v>
      </c>
      <c r="L20" s="209">
        <f t="shared" si="7"/>
        <v>0</v>
      </c>
      <c r="M20" s="209">
        <f t="shared" si="7"/>
        <v>0</v>
      </c>
      <c r="N20" s="209">
        <f t="shared" si="7"/>
        <v>156400</v>
      </c>
    </row>
    <row r="21" spans="1:14" s="82" customFormat="1" ht="15">
      <c r="A21" s="128">
        <v>2271</v>
      </c>
      <c r="B21" s="116" t="s">
        <v>41</v>
      </c>
      <c r="C21" s="209">
        <v>37840</v>
      </c>
      <c r="D21" s="209"/>
      <c r="E21" s="209"/>
      <c r="F21" s="209">
        <f t="shared" si="3"/>
        <v>37840</v>
      </c>
      <c r="G21" s="209"/>
      <c r="H21" s="209"/>
      <c r="I21" s="209"/>
      <c r="J21" s="209">
        <f aca="true" t="shared" si="8" ref="J21:J26">G21+H21</f>
        <v>0</v>
      </c>
      <c r="K21" s="209"/>
      <c r="L21" s="209"/>
      <c r="M21" s="209"/>
      <c r="N21" s="209">
        <f aca="true" t="shared" si="9" ref="N21:N26">K21+L21</f>
        <v>0</v>
      </c>
    </row>
    <row r="22" spans="1:14" s="82" customFormat="1" ht="15">
      <c r="A22" s="128">
        <v>2272</v>
      </c>
      <c r="B22" s="116" t="s">
        <v>42</v>
      </c>
      <c r="C22" s="209">
        <v>2680</v>
      </c>
      <c r="D22" s="209"/>
      <c r="E22" s="209"/>
      <c r="F22" s="209">
        <f t="shared" si="3"/>
        <v>2680</v>
      </c>
      <c r="G22" s="209">
        <v>5400</v>
      </c>
      <c r="H22" s="209"/>
      <c r="I22" s="209"/>
      <c r="J22" s="209">
        <f t="shared" si="8"/>
        <v>5400</v>
      </c>
      <c r="K22" s="209">
        <v>5900</v>
      </c>
      <c r="L22" s="209"/>
      <c r="M22" s="209"/>
      <c r="N22" s="209">
        <f t="shared" si="9"/>
        <v>5900</v>
      </c>
    </row>
    <row r="23" spans="1:14" s="112" customFormat="1" ht="15">
      <c r="A23" s="128">
        <v>2273</v>
      </c>
      <c r="B23" s="116" t="s">
        <v>43</v>
      </c>
      <c r="C23" s="209">
        <v>31622</v>
      </c>
      <c r="D23" s="209"/>
      <c r="E23" s="209"/>
      <c r="F23" s="209">
        <f t="shared" si="3"/>
        <v>31622</v>
      </c>
      <c r="G23" s="209">
        <v>47500</v>
      </c>
      <c r="H23" s="209"/>
      <c r="I23" s="209"/>
      <c r="J23" s="209">
        <f t="shared" si="8"/>
        <v>47500</v>
      </c>
      <c r="K23" s="209">
        <v>51500</v>
      </c>
      <c r="L23" s="209"/>
      <c r="M23" s="209"/>
      <c r="N23" s="209">
        <f t="shared" si="9"/>
        <v>51500</v>
      </c>
    </row>
    <row r="24" spans="1:14" s="82" customFormat="1" ht="15">
      <c r="A24" s="128">
        <v>2274</v>
      </c>
      <c r="B24" s="116" t="s">
        <v>44</v>
      </c>
      <c r="C24" s="209">
        <v>22572</v>
      </c>
      <c r="D24" s="209"/>
      <c r="E24" s="209"/>
      <c r="F24" s="209">
        <f t="shared" si="3"/>
        <v>22572</v>
      </c>
      <c r="G24" s="209">
        <v>91300</v>
      </c>
      <c r="H24" s="209"/>
      <c r="I24" s="209"/>
      <c r="J24" s="209">
        <f t="shared" si="8"/>
        <v>91300</v>
      </c>
      <c r="K24" s="209">
        <v>99000</v>
      </c>
      <c r="L24" s="209"/>
      <c r="M24" s="209"/>
      <c r="N24" s="209">
        <f t="shared" si="9"/>
        <v>99000</v>
      </c>
    </row>
    <row r="25" spans="1:14" s="113" customFormat="1" ht="25.5">
      <c r="A25" s="128">
        <v>2275</v>
      </c>
      <c r="B25" s="116" t="s">
        <v>226</v>
      </c>
      <c r="C25" s="209"/>
      <c r="D25" s="209"/>
      <c r="E25" s="209"/>
      <c r="F25" s="209">
        <f>C25+D25</f>
        <v>0</v>
      </c>
      <c r="G25" s="209"/>
      <c r="H25" s="209"/>
      <c r="I25" s="209"/>
      <c r="J25" s="209">
        <f t="shared" si="8"/>
        <v>0</v>
      </c>
      <c r="K25" s="209"/>
      <c r="L25" s="209"/>
      <c r="M25" s="209"/>
      <c r="N25" s="209">
        <f t="shared" si="9"/>
        <v>0</v>
      </c>
    </row>
    <row r="26" spans="1:14" s="113" customFormat="1" ht="15">
      <c r="A26" s="128">
        <v>2276</v>
      </c>
      <c r="B26" s="116" t="s">
        <v>110</v>
      </c>
      <c r="C26" s="209"/>
      <c r="D26" s="209"/>
      <c r="E26" s="209"/>
      <c r="F26" s="209">
        <f t="shared" si="3"/>
        <v>0</v>
      </c>
      <c r="G26" s="209"/>
      <c r="H26" s="209"/>
      <c r="I26" s="209"/>
      <c r="J26" s="209">
        <f t="shared" si="8"/>
        <v>0</v>
      </c>
      <c r="K26" s="209"/>
      <c r="L26" s="209"/>
      <c r="M26" s="209"/>
      <c r="N26" s="209">
        <f t="shared" si="9"/>
        <v>0</v>
      </c>
    </row>
    <row r="27" spans="1:14" s="113" customFormat="1" ht="25.5">
      <c r="A27" s="128">
        <v>2280</v>
      </c>
      <c r="B27" s="116" t="s">
        <v>45</v>
      </c>
      <c r="C27" s="209">
        <f>SUM(C28:C29)</f>
        <v>274575</v>
      </c>
      <c r="D27" s="209">
        <f>SUM(D28:D29)</f>
        <v>0</v>
      </c>
      <c r="E27" s="209">
        <f>SUM(E28:E29)</f>
        <v>0</v>
      </c>
      <c r="F27" s="209">
        <f>SUM(F28:F29)</f>
        <v>274575</v>
      </c>
      <c r="G27" s="209">
        <f aca="true" t="shared" si="10" ref="G27:N27">SUM(G28:G29)</f>
        <v>365000</v>
      </c>
      <c r="H27" s="209">
        <f t="shared" si="10"/>
        <v>0</v>
      </c>
      <c r="I27" s="209">
        <f t="shared" si="10"/>
        <v>0</v>
      </c>
      <c r="J27" s="209">
        <f t="shared" si="10"/>
        <v>365000</v>
      </c>
      <c r="K27" s="209">
        <f t="shared" si="10"/>
        <v>515000</v>
      </c>
      <c r="L27" s="209">
        <f t="shared" si="10"/>
        <v>0</v>
      </c>
      <c r="M27" s="209">
        <f t="shared" si="10"/>
        <v>0</v>
      </c>
      <c r="N27" s="209">
        <f t="shared" si="10"/>
        <v>515000</v>
      </c>
    </row>
    <row r="28" spans="1:14" s="113" customFormat="1" ht="25.5">
      <c r="A28" s="128">
        <v>2281</v>
      </c>
      <c r="B28" s="116" t="s">
        <v>46</v>
      </c>
      <c r="C28" s="209"/>
      <c r="D28" s="209"/>
      <c r="E28" s="209"/>
      <c r="F28" s="209">
        <f t="shared" si="3"/>
        <v>0</v>
      </c>
      <c r="G28" s="209"/>
      <c r="H28" s="209"/>
      <c r="I28" s="209"/>
      <c r="J28" s="209">
        <f>G28+H28</f>
        <v>0</v>
      </c>
      <c r="K28" s="209"/>
      <c r="L28" s="209"/>
      <c r="M28" s="209"/>
      <c r="N28" s="209">
        <f>K28+L28</f>
        <v>0</v>
      </c>
    </row>
    <row r="29" spans="1:14" s="82" customFormat="1" ht="27" customHeight="1">
      <c r="A29" s="128">
        <v>2282</v>
      </c>
      <c r="B29" s="116" t="s">
        <v>47</v>
      </c>
      <c r="C29" s="209">
        <v>274575</v>
      </c>
      <c r="D29" s="209"/>
      <c r="E29" s="209"/>
      <c r="F29" s="209">
        <f t="shared" si="3"/>
        <v>274575</v>
      </c>
      <c r="G29" s="209">
        <v>365000</v>
      </c>
      <c r="H29" s="209"/>
      <c r="I29" s="209"/>
      <c r="J29" s="209">
        <f>G29+H29</f>
        <v>365000</v>
      </c>
      <c r="K29" s="209">
        <v>515000</v>
      </c>
      <c r="L29" s="209"/>
      <c r="M29" s="209"/>
      <c r="N29" s="209">
        <f>K29+L29</f>
        <v>515000</v>
      </c>
    </row>
    <row r="30" spans="1:14" s="82" customFormat="1" ht="15">
      <c r="A30" s="127">
        <v>2400</v>
      </c>
      <c r="B30" s="115" t="s">
        <v>48</v>
      </c>
      <c r="C30" s="210">
        <f>SUM(C31:C32)</f>
        <v>0</v>
      </c>
      <c r="D30" s="210">
        <f>SUM(D31:D32)</f>
        <v>0</v>
      </c>
      <c r="E30" s="210">
        <f>SUM(E31:E32)</f>
        <v>0</v>
      </c>
      <c r="F30" s="210">
        <f>SUM(F31:F32)</f>
        <v>0</v>
      </c>
      <c r="G30" s="210">
        <f aca="true" t="shared" si="11" ref="G30:N30">SUM(G31:G32)</f>
        <v>0</v>
      </c>
      <c r="H30" s="210">
        <f t="shared" si="11"/>
        <v>0</v>
      </c>
      <c r="I30" s="210">
        <f t="shared" si="11"/>
        <v>0</v>
      </c>
      <c r="J30" s="210">
        <f t="shared" si="11"/>
        <v>0</v>
      </c>
      <c r="K30" s="210">
        <f t="shared" si="11"/>
        <v>0</v>
      </c>
      <c r="L30" s="210">
        <f t="shared" si="11"/>
        <v>0</v>
      </c>
      <c r="M30" s="210">
        <f t="shared" si="11"/>
        <v>0</v>
      </c>
      <c r="N30" s="210">
        <f t="shared" si="11"/>
        <v>0</v>
      </c>
    </row>
    <row r="31" spans="1:14" s="82" customFormat="1" ht="15">
      <c r="A31" s="128">
        <v>2410</v>
      </c>
      <c r="B31" s="116" t="s">
        <v>49</v>
      </c>
      <c r="C31" s="209"/>
      <c r="D31" s="209"/>
      <c r="E31" s="209"/>
      <c r="F31" s="209">
        <f t="shared" si="3"/>
        <v>0</v>
      </c>
      <c r="G31" s="209"/>
      <c r="H31" s="209"/>
      <c r="I31" s="209"/>
      <c r="J31" s="209">
        <f aca="true" t="shared" si="12" ref="J31:J36">G31+H31</f>
        <v>0</v>
      </c>
      <c r="K31" s="209"/>
      <c r="L31" s="209"/>
      <c r="M31" s="209"/>
      <c r="N31" s="209">
        <f aca="true" t="shared" si="13" ref="N31:N36">K31+L31</f>
        <v>0</v>
      </c>
    </row>
    <row r="32" spans="1:14" s="82" customFormat="1" ht="15">
      <c r="A32" s="128">
        <v>2420</v>
      </c>
      <c r="B32" s="116" t="s">
        <v>50</v>
      </c>
      <c r="C32" s="209"/>
      <c r="D32" s="209"/>
      <c r="E32" s="209"/>
      <c r="F32" s="209">
        <f t="shared" si="3"/>
        <v>0</v>
      </c>
      <c r="G32" s="209"/>
      <c r="H32" s="209"/>
      <c r="I32" s="209"/>
      <c r="J32" s="209">
        <f t="shared" si="12"/>
        <v>0</v>
      </c>
      <c r="K32" s="209"/>
      <c r="L32" s="209"/>
      <c r="M32" s="209"/>
      <c r="N32" s="209">
        <f t="shared" si="13"/>
        <v>0</v>
      </c>
    </row>
    <row r="33" spans="1:14" s="82" customFormat="1" ht="15">
      <c r="A33" s="127">
        <v>2600</v>
      </c>
      <c r="B33" s="115" t="s">
        <v>51</v>
      </c>
      <c r="C33" s="210">
        <f>SUM(C34:C36)</f>
        <v>0</v>
      </c>
      <c r="D33" s="210">
        <f>SUM(D34:D36)</f>
        <v>0</v>
      </c>
      <c r="E33" s="210">
        <f>SUM(E34:E36)</f>
        <v>0</v>
      </c>
      <c r="F33" s="210">
        <f t="shared" si="3"/>
        <v>0</v>
      </c>
      <c r="G33" s="210">
        <f>SUM(G34:G36)</f>
        <v>0</v>
      </c>
      <c r="H33" s="210">
        <f>SUM(H34:H36)</f>
        <v>0</v>
      </c>
      <c r="I33" s="210">
        <f>SUM(I34:I36)</f>
        <v>0</v>
      </c>
      <c r="J33" s="210">
        <f t="shared" si="12"/>
        <v>0</v>
      </c>
      <c r="K33" s="210">
        <f>SUM(K34:K36)</f>
        <v>0</v>
      </c>
      <c r="L33" s="210">
        <f>SUM(L34:L36)</f>
        <v>0</v>
      </c>
      <c r="M33" s="210">
        <f>SUM(M34:M36)</f>
        <v>0</v>
      </c>
      <c r="N33" s="210">
        <f t="shared" si="13"/>
        <v>0</v>
      </c>
    </row>
    <row r="34" spans="1:14" s="82" customFormat="1" ht="25.5">
      <c r="A34" s="128">
        <v>2610</v>
      </c>
      <c r="B34" s="116" t="s">
        <v>52</v>
      </c>
      <c r="C34" s="209"/>
      <c r="D34" s="209"/>
      <c r="E34" s="209"/>
      <c r="F34" s="209">
        <f t="shared" si="3"/>
        <v>0</v>
      </c>
      <c r="G34" s="209"/>
      <c r="H34" s="209"/>
      <c r="I34" s="209"/>
      <c r="J34" s="209">
        <f t="shared" si="12"/>
        <v>0</v>
      </c>
      <c r="K34" s="209"/>
      <c r="L34" s="209"/>
      <c r="M34" s="209"/>
      <c r="N34" s="209">
        <f t="shared" si="13"/>
        <v>0</v>
      </c>
    </row>
    <row r="35" spans="1:14" s="82" customFormat="1" ht="25.5">
      <c r="A35" s="129">
        <v>2620</v>
      </c>
      <c r="B35" s="117" t="s">
        <v>53</v>
      </c>
      <c r="C35" s="221"/>
      <c r="D35" s="221"/>
      <c r="E35" s="221"/>
      <c r="F35" s="221">
        <f t="shared" si="3"/>
        <v>0</v>
      </c>
      <c r="G35" s="221"/>
      <c r="H35" s="221"/>
      <c r="I35" s="221"/>
      <c r="J35" s="221">
        <f t="shared" si="12"/>
        <v>0</v>
      </c>
      <c r="K35" s="221"/>
      <c r="L35" s="221"/>
      <c r="M35" s="221"/>
      <c r="N35" s="221">
        <f t="shared" si="13"/>
        <v>0</v>
      </c>
    </row>
    <row r="36" spans="1:14" s="82" customFormat="1" ht="25.5">
      <c r="A36" s="130">
        <v>2630</v>
      </c>
      <c r="B36" s="118" t="s">
        <v>54</v>
      </c>
      <c r="C36" s="209"/>
      <c r="D36" s="209"/>
      <c r="E36" s="209"/>
      <c r="F36" s="209">
        <f t="shared" si="3"/>
        <v>0</v>
      </c>
      <c r="G36" s="209"/>
      <c r="H36" s="209"/>
      <c r="I36" s="209"/>
      <c r="J36" s="209">
        <f t="shared" si="12"/>
        <v>0</v>
      </c>
      <c r="K36" s="209"/>
      <c r="L36" s="209"/>
      <c r="M36" s="209"/>
      <c r="N36" s="209">
        <f t="shared" si="13"/>
        <v>0</v>
      </c>
    </row>
    <row r="37" spans="1:14" s="82" customFormat="1" ht="15">
      <c r="A37" s="131">
        <v>2700</v>
      </c>
      <c r="B37" s="119" t="s">
        <v>55</v>
      </c>
      <c r="C37" s="210">
        <f>SUM(C38:C40)</f>
        <v>0</v>
      </c>
      <c r="D37" s="210">
        <f>SUM(D38:D40)</f>
        <v>0</v>
      </c>
      <c r="E37" s="210">
        <f>SUM(E38:E40)</f>
        <v>0</v>
      </c>
      <c r="F37" s="210">
        <f>SUM(F38:F40)</f>
        <v>0</v>
      </c>
      <c r="G37" s="210">
        <f aca="true" t="shared" si="14" ref="G37:N37">SUM(G38:G40)</f>
        <v>0</v>
      </c>
      <c r="H37" s="210">
        <f t="shared" si="14"/>
        <v>0</v>
      </c>
      <c r="I37" s="210">
        <f t="shared" si="14"/>
        <v>0</v>
      </c>
      <c r="J37" s="210">
        <f t="shared" si="14"/>
        <v>0</v>
      </c>
      <c r="K37" s="210">
        <f t="shared" si="14"/>
        <v>0</v>
      </c>
      <c r="L37" s="210">
        <f t="shared" si="14"/>
        <v>0</v>
      </c>
      <c r="M37" s="210">
        <f t="shared" si="14"/>
        <v>0</v>
      </c>
      <c r="N37" s="210">
        <f t="shared" si="14"/>
        <v>0</v>
      </c>
    </row>
    <row r="38" spans="1:14" s="82" customFormat="1" ht="15">
      <c r="A38" s="130">
        <v>2710</v>
      </c>
      <c r="B38" s="118" t="s">
        <v>56</v>
      </c>
      <c r="C38" s="209"/>
      <c r="D38" s="209"/>
      <c r="E38" s="209"/>
      <c r="F38" s="209">
        <f>C38+D38</f>
        <v>0</v>
      </c>
      <c r="G38" s="209"/>
      <c r="H38" s="209"/>
      <c r="I38" s="209"/>
      <c r="J38" s="209">
        <f>G38+H38</f>
        <v>0</v>
      </c>
      <c r="K38" s="209"/>
      <c r="L38" s="209"/>
      <c r="M38" s="209"/>
      <c r="N38" s="209">
        <f>K38+L38</f>
        <v>0</v>
      </c>
    </row>
    <row r="39" spans="1:14" s="82" customFormat="1" ht="15">
      <c r="A39" s="132">
        <v>2720</v>
      </c>
      <c r="B39" s="120" t="s">
        <v>57</v>
      </c>
      <c r="C39" s="222"/>
      <c r="D39" s="222"/>
      <c r="E39" s="222"/>
      <c r="F39" s="222">
        <f>C39+D39</f>
        <v>0</v>
      </c>
      <c r="G39" s="222"/>
      <c r="H39" s="222"/>
      <c r="I39" s="222"/>
      <c r="J39" s="222">
        <f>G39+H39</f>
        <v>0</v>
      </c>
      <c r="K39" s="222"/>
      <c r="L39" s="222"/>
      <c r="M39" s="222"/>
      <c r="N39" s="222">
        <f>K39+L39</f>
        <v>0</v>
      </c>
    </row>
    <row r="40" spans="1:14" s="82" customFormat="1" ht="15">
      <c r="A40" s="128">
        <v>2730</v>
      </c>
      <c r="B40" s="116" t="s">
        <v>58</v>
      </c>
      <c r="C40" s="209"/>
      <c r="D40" s="209"/>
      <c r="E40" s="209"/>
      <c r="F40" s="209">
        <f>C40+D40</f>
        <v>0</v>
      </c>
      <c r="G40" s="209"/>
      <c r="H40" s="209"/>
      <c r="I40" s="209"/>
      <c r="J40" s="209">
        <f>G40+H40</f>
        <v>0</v>
      </c>
      <c r="K40" s="209"/>
      <c r="L40" s="209"/>
      <c r="M40" s="209"/>
      <c r="N40" s="209">
        <f>K40+L40</f>
        <v>0</v>
      </c>
    </row>
    <row r="41" spans="1:14" s="82" customFormat="1" ht="15">
      <c r="A41" s="127">
        <v>2800</v>
      </c>
      <c r="B41" s="115" t="s">
        <v>59</v>
      </c>
      <c r="C41" s="210"/>
      <c r="D41" s="210"/>
      <c r="E41" s="210"/>
      <c r="F41" s="210">
        <f>C41+D41</f>
        <v>0</v>
      </c>
      <c r="G41" s="210">
        <v>10100</v>
      </c>
      <c r="H41" s="210"/>
      <c r="I41" s="210"/>
      <c r="J41" s="210">
        <f>G41+H41</f>
        <v>10100</v>
      </c>
      <c r="K41" s="210"/>
      <c r="L41" s="210"/>
      <c r="M41" s="210"/>
      <c r="N41" s="210">
        <f>K41+L41</f>
        <v>0</v>
      </c>
    </row>
    <row r="42" spans="1:14" ht="15.75">
      <c r="A42" s="86"/>
      <c r="B42" s="87"/>
      <c r="C42" s="88"/>
      <c r="D42" s="88"/>
      <c r="E42" s="89"/>
      <c r="F42" s="89"/>
      <c r="G42" s="89"/>
      <c r="H42" s="89"/>
      <c r="I42" s="89"/>
      <c r="J42" s="89"/>
      <c r="K42" s="89"/>
      <c r="L42" s="89"/>
      <c r="M42" s="89"/>
      <c r="N42" s="89"/>
    </row>
    <row r="43" spans="1:14" ht="15.75">
      <c r="A43" s="86"/>
      <c r="B43" s="87"/>
      <c r="C43" s="88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89"/>
    </row>
    <row r="44" s="36" customFormat="1" ht="12.75">
      <c r="N44" s="37" t="s">
        <v>114</v>
      </c>
    </row>
    <row r="45" spans="1:14" s="82" customFormat="1" ht="15" customHeight="1">
      <c r="A45" s="282" t="s">
        <v>159</v>
      </c>
      <c r="B45" s="282" t="s">
        <v>99</v>
      </c>
      <c r="C45" s="258" t="s">
        <v>173</v>
      </c>
      <c r="D45" s="259"/>
      <c r="E45" s="259"/>
      <c r="F45" s="260"/>
      <c r="G45" s="258" t="s">
        <v>174</v>
      </c>
      <c r="H45" s="259"/>
      <c r="I45" s="259"/>
      <c r="J45" s="260"/>
      <c r="K45" s="258" t="s">
        <v>175</v>
      </c>
      <c r="L45" s="259"/>
      <c r="M45" s="259"/>
      <c r="N45" s="260"/>
    </row>
    <row r="46" spans="1:14" s="82" customFormat="1" ht="60" customHeight="1">
      <c r="A46" s="283"/>
      <c r="B46" s="283"/>
      <c r="C46" s="185" t="s">
        <v>25</v>
      </c>
      <c r="D46" s="125" t="s">
        <v>26</v>
      </c>
      <c r="E46" s="167" t="s">
        <v>118</v>
      </c>
      <c r="F46" s="167" t="s">
        <v>121</v>
      </c>
      <c r="G46" s="185" t="s">
        <v>25</v>
      </c>
      <c r="H46" s="125" t="s">
        <v>26</v>
      </c>
      <c r="I46" s="167" t="s">
        <v>118</v>
      </c>
      <c r="J46" s="167" t="s">
        <v>122</v>
      </c>
      <c r="K46" s="185" t="s">
        <v>25</v>
      </c>
      <c r="L46" s="125" t="s">
        <v>26</v>
      </c>
      <c r="M46" s="167" t="s">
        <v>118</v>
      </c>
      <c r="N46" s="167" t="s">
        <v>19</v>
      </c>
    </row>
    <row r="47" spans="1:14" s="82" customFormat="1" ht="15">
      <c r="A47" s="67">
        <v>1</v>
      </c>
      <c r="B47" s="67">
        <v>2</v>
      </c>
      <c r="C47" s="29">
        <v>3</v>
      </c>
      <c r="D47" s="29">
        <v>4</v>
      </c>
      <c r="E47" s="29">
        <v>5</v>
      </c>
      <c r="F47" s="29">
        <v>6</v>
      </c>
      <c r="G47" s="29">
        <v>7</v>
      </c>
      <c r="H47" s="29">
        <v>8</v>
      </c>
      <c r="I47" s="29">
        <v>9</v>
      </c>
      <c r="J47" s="29">
        <v>10</v>
      </c>
      <c r="K47" s="29">
        <v>11</v>
      </c>
      <c r="L47" s="29">
        <v>12</v>
      </c>
      <c r="M47" s="29">
        <v>13</v>
      </c>
      <c r="N47" s="29">
        <v>14</v>
      </c>
    </row>
    <row r="48" spans="1:14" s="82" customFormat="1" ht="15">
      <c r="A48" s="127">
        <v>3000</v>
      </c>
      <c r="B48" s="115" t="s">
        <v>60</v>
      </c>
      <c r="C48" s="121">
        <f>C49+C63</f>
        <v>0</v>
      </c>
      <c r="D48" s="121">
        <f>D49+D63</f>
        <v>65000</v>
      </c>
      <c r="E48" s="121">
        <f>E49+E63</f>
        <v>65000</v>
      </c>
      <c r="F48" s="121">
        <f>F49+F63</f>
        <v>65000</v>
      </c>
      <c r="G48" s="121">
        <f aca="true" t="shared" si="15" ref="G48:N48">G49+G63</f>
        <v>0</v>
      </c>
      <c r="H48" s="121">
        <f t="shared" si="15"/>
        <v>75000</v>
      </c>
      <c r="I48" s="121">
        <f t="shared" si="15"/>
        <v>75000</v>
      </c>
      <c r="J48" s="121">
        <f t="shared" si="15"/>
        <v>75000</v>
      </c>
      <c r="K48" s="121">
        <f t="shared" si="15"/>
        <v>0</v>
      </c>
      <c r="L48" s="121">
        <f t="shared" si="15"/>
        <v>20000</v>
      </c>
      <c r="M48" s="121">
        <f t="shared" si="15"/>
        <v>20000</v>
      </c>
      <c r="N48" s="121">
        <f t="shared" si="15"/>
        <v>20000</v>
      </c>
    </row>
    <row r="49" spans="1:14" s="82" customFormat="1" ht="15">
      <c r="A49" s="127">
        <v>3100</v>
      </c>
      <c r="B49" s="115" t="s">
        <v>61</v>
      </c>
      <c r="C49" s="121">
        <f>C50+C51+C54+C57+C61+C62</f>
        <v>0</v>
      </c>
      <c r="D49" s="121">
        <f>D50+D51+D54+D57+D61+D62</f>
        <v>65000</v>
      </c>
      <c r="E49" s="121">
        <f>E50+E51+E54+E57+E61+E62</f>
        <v>65000</v>
      </c>
      <c r="F49" s="121">
        <f>F50+F51+F54+F57+F61+F62</f>
        <v>65000</v>
      </c>
      <c r="G49" s="121">
        <f aca="true" t="shared" si="16" ref="G49:N49">G50+G51+G54+G57+G61+G62</f>
        <v>0</v>
      </c>
      <c r="H49" s="121">
        <f t="shared" si="16"/>
        <v>75000</v>
      </c>
      <c r="I49" s="121">
        <f t="shared" si="16"/>
        <v>75000</v>
      </c>
      <c r="J49" s="121">
        <f t="shared" si="16"/>
        <v>75000</v>
      </c>
      <c r="K49" s="121">
        <f t="shared" si="16"/>
        <v>0</v>
      </c>
      <c r="L49" s="121">
        <f t="shared" si="16"/>
        <v>20000</v>
      </c>
      <c r="M49" s="121">
        <f t="shared" si="16"/>
        <v>20000</v>
      </c>
      <c r="N49" s="121">
        <f t="shared" si="16"/>
        <v>20000</v>
      </c>
    </row>
    <row r="50" spans="1:14" s="82" customFormat="1" ht="25.5">
      <c r="A50" s="128">
        <v>3110</v>
      </c>
      <c r="B50" s="116" t="s">
        <v>62</v>
      </c>
      <c r="C50" s="122"/>
      <c r="D50" s="122">
        <v>65000</v>
      </c>
      <c r="E50" s="122">
        <f>D50</f>
        <v>65000</v>
      </c>
      <c r="F50" s="122">
        <f aca="true" t="shared" si="17" ref="F50:F67">C50+D50</f>
        <v>65000</v>
      </c>
      <c r="G50" s="122"/>
      <c r="H50" s="122">
        <v>75000</v>
      </c>
      <c r="I50" s="122">
        <f>H50</f>
        <v>75000</v>
      </c>
      <c r="J50" s="122">
        <f>G50+H50</f>
        <v>75000</v>
      </c>
      <c r="K50" s="122"/>
      <c r="L50" s="122">
        <v>20000</v>
      </c>
      <c r="M50" s="122">
        <f>L50</f>
        <v>20000</v>
      </c>
      <c r="N50" s="122">
        <f>K50+L50</f>
        <v>20000</v>
      </c>
    </row>
    <row r="51" spans="1:14" s="82" customFormat="1" ht="15">
      <c r="A51" s="128">
        <v>3120</v>
      </c>
      <c r="B51" s="116" t="s">
        <v>63</v>
      </c>
      <c r="C51" s="122">
        <f>SUM(C52:C53)</f>
        <v>0</v>
      </c>
      <c r="D51" s="122">
        <f>SUM(D52:D53)</f>
        <v>0</v>
      </c>
      <c r="E51" s="122">
        <f>SUM(E52:E53)</f>
        <v>0</v>
      </c>
      <c r="F51" s="122">
        <f>SUM(F52:F53)</f>
        <v>0</v>
      </c>
      <c r="G51" s="122">
        <f aca="true" t="shared" si="18" ref="G51:N51">SUM(G52:G53)</f>
        <v>0</v>
      </c>
      <c r="H51" s="122">
        <f t="shared" si="18"/>
        <v>0</v>
      </c>
      <c r="I51" s="122">
        <f t="shared" si="18"/>
        <v>0</v>
      </c>
      <c r="J51" s="122">
        <f t="shared" si="18"/>
        <v>0</v>
      </c>
      <c r="K51" s="122">
        <f t="shared" si="18"/>
        <v>0</v>
      </c>
      <c r="L51" s="122">
        <f t="shared" si="18"/>
        <v>0</v>
      </c>
      <c r="M51" s="122">
        <f t="shared" si="18"/>
        <v>0</v>
      </c>
      <c r="N51" s="122">
        <f t="shared" si="18"/>
        <v>0</v>
      </c>
    </row>
    <row r="52" spans="1:14" s="82" customFormat="1" ht="15">
      <c r="A52" s="128">
        <v>3121</v>
      </c>
      <c r="B52" s="116" t="s">
        <v>64</v>
      </c>
      <c r="C52" s="122"/>
      <c r="D52" s="122"/>
      <c r="E52" s="122"/>
      <c r="F52" s="122">
        <f t="shared" si="17"/>
        <v>0</v>
      </c>
      <c r="G52" s="122"/>
      <c r="H52" s="122"/>
      <c r="I52" s="122"/>
      <c r="J52" s="122">
        <f>G52+H52</f>
        <v>0</v>
      </c>
      <c r="K52" s="122"/>
      <c r="L52" s="122"/>
      <c r="M52" s="122"/>
      <c r="N52" s="122">
        <f>K52+L52</f>
        <v>0</v>
      </c>
    </row>
    <row r="53" spans="1:14" s="82" customFormat="1" ht="15">
      <c r="A53" s="128">
        <v>3122</v>
      </c>
      <c r="B53" s="116" t="s">
        <v>65</v>
      </c>
      <c r="C53" s="122"/>
      <c r="D53" s="122"/>
      <c r="E53" s="122"/>
      <c r="F53" s="122">
        <f t="shared" si="17"/>
        <v>0</v>
      </c>
      <c r="G53" s="122"/>
      <c r="H53" s="122"/>
      <c r="I53" s="122"/>
      <c r="J53" s="122">
        <f>G53+H53</f>
        <v>0</v>
      </c>
      <c r="K53" s="122"/>
      <c r="L53" s="122"/>
      <c r="M53" s="122"/>
      <c r="N53" s="122">
        <f>K53+L53</f>
        <v>0</v>
      </c>
    </row>
    <row r="54" spans="1:14" s="82" customFormat="1" ht="15">
      <c r="A54" s="128">
        <v>3130</v>
      </c>
      <c r="B54" s="116" t="s">
        <v>66</v>
      </c>
      <c r="C54" s="122">
        <f>SUM(C55:C56)</f>
        <v>0</v>
      </c>
      <c r="D54" s="122">
        <f>SUM(D55:D56)</f>
        <v>0</v>
      </c>
      <c r="E54" s="122">
        <f>SUM(E55:E56)</f>
        <v>0</v>
      </c>
      <c r="F54" s="122">
        <f>SUM(F55:F56)</f>
        <v>0</v>
      </c>
      <c r="G54" s="122">
        <f aca="true" t="shared" si="19" ref="G54:N54">SUM(G55:G56)</f>
        <v>0</v>
      </c>
      <c r="H54" s="122">
        <f t="shared" si="19"/>
        <v>0</v>
      </c>
      <c r="I54" s="122">
        <f t="shared" si="19"/>
        <v>0</v>
      </c>
      <c r="J54" s="122">
        <f t="shared" si="19"/>
        <v>0</v>
      </c>
      <c r="K54" s="122">
        <f t="shared" si="19"/>
        <v>0</v>
      </c>
      <c r="L54" s="122">
        <f t="shared" si="19"/>
        <v>0</v>
      </c>
      <c r="M54" s="122">
        <f t="shared" si="19"/>
        <v>0</v>
      </c>
      <c r="N54" s="122">
        <f t="shared" si="19"/>
        <v>0</v>
      </c>
    </row>
    <row r="55" spans="1:14" s="82" customFormat="1" ht="15">
      <c r="A55" s="128">
        <v>3131</v>
      </c>
      <c r="B55" s="116" t="s">
        <v>67</v>
      </c>
      <c r="C55" s="122"/>
      <c r="D55" s="122"/>
      <c r="E55" s="122"/>
      <c r="F55" s="122">
        <f t="shared" si="17"/>
        <v>0</v>
      </c>
      <c r="G55" s="122"/>
      <c r="H55" s="122"/>
      <c r="I55" s="122"/>
      <c r="J55" s="122">
        <f>G55+H55</f>
        <v>0</v>
      </c>
      <c r="K55" s="122"/>
      <c r="L55" s="122"/>
      <c r="M55" s="122"/>
      <c r="N55" s="122">
        <f>K55+L55</f>
        <v>0</v>
      </c>
    </row>
    <row r="56" spans="1:14" s="82" customFormat="1" ht="15">
      <c r="A56" s="128">
        <v>3132</v>
      </c>
      <c r="B56" s="116" t="s">
        <v>68</v>
      </c>
      <c r="C56" s="122"/>
      <c r="D56" s="122"/>
      <c r="E56" s="122"/>
      <c r="F56" s="122">
        <f t="shared" si="17"/>
        <v>0</v>
      </c>
      <c r="G56" s="122"/>
      <c r="H56" s="122"/>
      <c r="I56" s="122"/>
      <c r="J56" s="122">
        <f>G56+H56</f>
        <v>0</v>
      </c>
      <c r="K56" s="122"/>
      <c r="L56" s="122"/>
      <c r="M56" s="122"/>
      <c r="N56" s="122">
        <f>K56+L56</f>
        <v>0</v>
      </c>
    </row>
    <row r="57" spans="1:14" s="82" customFormat="1" ht="15">
      <c r="A57" s="128">
        <v>3140</v>
      </c>
      <c r="B57" s="116" t="s">
        <v>69</v>
      </c>
      <c r="C57" s="122">
        <f>SUM(C58:C60)</f>
        <v>0</v>
      </c>
      <c r="D57" s="122">
        <f>SUM(D58:D60)</f>
        <v>0</v>
      </c>
      <c r="E57" s="122">
        <f>SUM(E58:E60)</f>
        <v>0</v>
      </c>
      <c r="F57" s="122">
        <f>SUM(F58:F60)</f>
        <v>0</v>
      </c>
      <c r="G57" s="122">
        <f aca="true" t="shared" si="20" ref="G57:N57">SUM(G58:G60)</f>
        <v>0</v>
      </c>
      <c r="H57" s="122">
        <f t="shared" si="20"/>
        <v>0</v>
      </c>
      <c r="I57" s="122">
        <f t="shared" si="20"/>
        <v>0</v>
      </c>
      <c r="J57" s="122">
        <f t="shared" si="20"/>
        <v>0</v>
      </c>
      <c r="K57" s="122">
        <f t="shared" si="20"/>
        <v>0</v>
      </c>
      <c r="L57" s="122">
        <f t="shared" si="20"/>
        <v>0</v>
      </c>
      <c r="M57" s="122">
        <f t="shared" si="20"/>
        <v>0</v>
      </c>
      <c r="N57" s="122">
        <f t="shared" si="20"/>
        <v>0</v>
      </c>
    </row>
    <row r="58" spans="1:14" s="82" customFormat="1" ht="15">
      <c r="A58" s="128">
        <v>3141</v>
      </c>
      <c r="B58" s="116" t="s">
        <v>70</v>
      </c>
      <c r="C58" s="122"/>
      <c r="D58" s="122"/>
      <c r="E58" s="122"/>
      <c r="F58" s="122">
        <f t="shared" si="17"/>
        <v>0</v>
      </c>
      <c r="G58" s="122"/>
      <c r="H58" s="122"/>
      <c r="I58" s="122"/>
      <c r="J58" s="122">
        <f>G58+H58</f>
        <v>0</v>
      </c>
      <c r="K58" s="122"/>
      <c r="L58" s="122"/>
      <c r="M58" s="122"/>
      <c r="N58" s="122">
        <f>K58+L58</f>
        <v>0</v>
      </c>
    </row>
    <row r="59" spans="1:14" s="82" customFormat="1" ht="15">
      <c r="A59" s="128">
        <v>3142</v>
      </c>
      <c r="B59" s="116" t="s">
        <v>71</v>
      </c>
      <c r="C59" s="122"/>
      <c r="D59" s="122"/>
      <c r="E59" s="122"/>
      <c r="F59" s="122">
        <f t="shared" si="17"/>
        <v>0</v>
      </c>
      <c r="G59" s="122"/>
      <c r="H59" s="122"/>
      <c r="I59" s="122"/>
      <c r="J59" s="122">
        <f>G59+H59</f>
        <v>0</v>
      </c>
      <c r="K59" s="122"/>
      <c r="L59" s="122"/>
      <c r="M59" s="122"/>
      <c r="N59" s="122">
        <f>K59+L59</f>
        <v>0</v>
      </c>
    </row>
    <row r="60" spans="1:14" s="82" customFormat="1" ht="15" customHeight="1">
      <c r="A60" s="128">
        <v>3143</v>
      </c>
      <c r="B60" s="116" t="s">
        <v>72</v>
      </c>
      <c r="C60" s="122"/>
      <c r="D60" s="122"/>
      <c r="E60" s="122"/>
      <c r="F60" s="122">
        <f t="shared" si="17"/>
        <v>0</v>
      </c>
      <c r="G60" s="122"/>
      <c r="H60" s="122"/>
      <c r="I60" s="122"/>
      <c r="J60" s="122">
        <f>G60+H60</f>
        <v>0</v>
      </c>
      <c r="K60" s="122"/>
      <c r="L60" s="122"/>
      <c r="M60" s="122"/>
      <c r="N60" s="122">
        <f>K60+L60</f>
        <v>0</v>
      </c>
    </row>
    <row r="61" spans="1:14" s="82" customFormat="1" ht="15">
      <c r="A61" s="128">
        <v>3150</v>
      </c>
      <c r="B61" s="116" t="s">
        <v>73</v>
      </c>
      <c r="C61" s="122"/>
      <c r="D61" s="122"/>
      <c r="E61" s="122"/>
      <c r="F61" s="122">
        <f t="shared" si="17"/>
        <v>0</v>
      </c>
      <c r="G61" s="122"/>
      <c r="H61" s="122"/>
      <c r="I61" s="122"/>
      <c r="J61" s="122">
        <f>G61+H61</f>
        <v>0</v>
      </c>
      <c r="K61" s="122"/>
      <c r="L61" s="122"/>
      <c r="M61" s="122"/>
      <c r="N61" s="122">
        <f>K61+L61</f>
        <v>0</v>
      </c>
    </row>
    <row r="62" spans="1:14" s="82" customFormat="1" ht="15">
      <c r="A62" s="128">
        <v>3160</v>
      </c>
      <c r="B62" s="116" t="s">
        <v>74</v>
      </c>
      <c r="C62" s="122"/>
      <c r="D62" s="122"/>
      <c r="E62" s="122"/>
      <c r="F62" s="122">
        <f t="shared" si="17"/>
        <v>0</v>
      </c>
      <c r="G62" s="122"/>
      <c r="H62" s="122"/>
      <c r="I62" s="122"/>
      <c r="J62" s="122">
        <f>G62+H62</f>
        <v>0</v>
      </c>
      <c r="K62" s="122"/>
      <c r="L62" s="122"/>
      <c r="M62" s="122"/>
      <c r="N62" s="122">
        <f>K62+L62</f>
        <v>0</v>
      </c>
    </row>
    <row r="63" spans="1:14" s="82" customFormat="1" ht="15">
      <c r="A63" s="127">
        <v>3200</v>
      </c>
      <c r="B63" s="115" t="s">
        <v>75</v>
      </c>
      <c r="C63" s="121">
        <f>SUM(C64:C67)</f>
        <v>0</v>
      </c>
      <c r="D63" s="121">
        <f>SUM(D64:D67)</f>
        <v>0</v>
      </c>
      <c r="E63" s="121">
        <f>SUM(E64:E67)</f>
        <v>0</v>
      </c>
      <c r="F63" s="121">
        <f>SUM(F64:F67)</f>
        <v>0</v>
      </c>
      <c r="G63" s="121">
        <f aca="true" t="shared" si="21" ref="G63:N63">SUM(G64:G67)</f>
        <v>0</v>
      </c>
      <c r="H63" s="121">
        <f t="shared" si="21"/>
        <v>0</v>
      </c>
      <c r="I63" s="121">
        <f t="shared" si="21"/>
        <v>0</v>
      </c>
      <c r="J63" s="121">
        <f t="shared" si="21"/>
        <v>0</v>
      </c>
      <c r="K63" s="121">
        <f t="shared" si="21"/>
        <v>0</v>
      </c>
      <c r="L63" s="121">
        <f t="shared" si="21"/>
        <v>0</v>
      </c>
      <c r="M63" s="121">
        <f t="shared" si="21"/>
        <v>0</v>
      </c>
      <c r="N63" s="121">
        <f t="shared" si="21"/>
        <v>0</v>
      </c>
    </row>
    <row r="64" spans="1:14" s="82" customFormat="1" ht="25.5">
      <c r="A64" s="128">
        <v>3210</v>
      </c>
      <c r="B64" s="116" t="s">
        <v>76</v>
      </c>
      <c r="C64" s="122"/>
      <c r="D64" s="122"/>
      <c r="E64" s="122"/>
      <c r="F64" s="122">
        <f t="shared" si="17"/>
        <v>0</v>
      </c>
      <c r="G64" s="122"/>
      <c r="H64" s="122"/>
      <c r="I64" s="122"/>
      <c r="J64" s="122">
        <f>G64+H64</f>
        <v>0</v>
      </c>
      <c r="K64" s="122"/>
      <c r="L64" s="122"/>
      <c r="M64" s="122"/>
      <c r="N64" s="122">
        <f>K64+L64</f>
        <v>0</v>
      </c>
    </row>
    <row r="65" spans="1:14" s="82" customFormat="1" ht="25.5">
      <c r="A65" s="128">
        <v>3220</v>
      </c>
      <c r="B65" s="116" t="s">
        <v>77</v>
      </c>
      <c r="C65" s="122"/>
      <c r="D65" s="122"/>
      <c r="E65" s="122"/>
      <c r="F65" s="122">
        <f t="shared" si="17"/>
        <v>0</v>
      </c>
      <c r="G65" s="122"/>
      <c r="H65" s="122"/>
      <c r="I65" s="122"/>
      <c r="J65" s="122">
        <f>G65+H65</f>
        <v>0</v>
      </c>
      <c r="K65" s="122"/>
      <c r="L65" s="122"/>
      <c r="M65" s="122"/>
      <c r="N65" s="122">
        <f>K65+L65</f>
        <v>0</v>
      </c>
    </row>
    <row r="66" spans="1:14" s="82" customFormat="1" ht="25.5">
      <c r="A66" s="128">
        <v>3230</v>
      </c>
      <c r="B66" s="116" t="s">
        <v>78</v>
      </c>
      <c r="C66" s="122"/>
      <c r="D66" s="122"/>
      <c r="E66" s="122"/>
      <c r="F66" s="122">
        <f t="shared" si="17"/>
        <v>0</v>
      </c>
      <c r="G66" s="122"/>
      <c r="H66" s="122"/>
      <c r="I66" s="122"/>
      <c r="J66" s="122">
        <f>G66+H66</f>
        <v>0</v>
      </c>
      <c r="K66" s="122"/>
      <c r="L66" s="122"/>
      <c r="M66" s="122"/>
      <c r="N66" s="122">
        <f>K66+L66</f>
        <v>0</v>
      </c>
    </row>
    <row r="67" spans="1:14" s="82" customFormat="1" ht="15">
      <c r="A67" s="129">
        <v>3240</v>
      </c>
      <c r="B67" s="116" t="s">
        <v>79</v>
      </c>
      <c r="C67" s="122"/>
      <c r="D67" s="122"/>
      <c r="E67" s="122"/>
      <c r="F67" s="122">
        <f t="shared" si="17"/>
        <v>0</v>
      </c>
      <c r="G67" s="122"/>
      <c r="H67" s="122"/>
      <c r="I67" s="122"/>
      <c r="J67" s="122">
        <f>G67+H67</f>
        <v>0</v>
      </c>
      <c r="K67" s="122"/>
      <c r="L67" s="122"/>
      <c r="M67" s="122"/>
      <c r="N67" s="122">
        <f>K67+L67</f>
        <v>0</v>
      </c>
    </row>
    <row r="68" spans="1:14" s="112" customFormat="1" ht="14.25">
      <c r="A68" s="180"/>
      <c r="B68" s="106" t="s">
        <v>115</v>
      </c>
      <c r="C68" s="126">
        <f aca="true" t="shared" si="22" ref="C68:N68">C7+C48</f>
        <v>2206017</v>
      </c>
      <c r="D68" s="126">
        <f t="shared" si="22"/>
        <v>65000</v>
      </c>
      <c r="E68" s="126">
        <f t="shared" si="22"/>
        <v>65000</v>
      </c>
      <c r="F68" s="126">
        <f t="shared" si="22"/>
        <v>2271017</v>
      </c>
      <c r="G68" s="126">
        <f>G7+G48</f>
        <v>2402600</v>
      </c>
      <c r="H68" s="126">
        <f t="shared" si="22"/>
        <v>75000</v>
      </c>
      <c r="I68" s="126">
        <f t="shared" si="22"/>
        <v>75000</v>
      </c>
      <c r="J68" s="126">
        <f t="shared" si="22"/>
        <v>2477600</v>
      </c>
      <c r="K68" s="126">
        <f t="shared" si="22"/>
        <v>2666600</v>
      </c>
      <c r="L68" s="126">
        <f t="shared" si="22"/>
        <v>20000</v>
      </c>
      <c r="M68" s="126">
        <f t="shared" si="22"/>
        <v>20000</v>
      </c>
      <c r="N68" s="126">
        <f t="shared" si="22"/>
        <v>2686600</v>
      </c>
    </row>
    <row r="70" spans="1:14" ht="15.75">
      <c r="A70" s="190" t="s">
        <v>193</v>
      </c>
      <c r="B70" s="190"/>
      <c r="C70" s="190"/>
      <c r="D70" s="190"/>
      <c r="E70" s="190"/>
      <c r="F70" s="190"/>
      <c r="G70" s="66"/>
      <c r="H70" s="66"/>
      <c r="I70" s="66"/>
      <c r="J70" s="66"/>
      <c r="K70" s="66"/>
      <c r="L70" s="66"/>
      <c r="M70" s="66"/>
      <c r="N70" s="37" t="s">
        <v>114</v>
      </c>
    </row>
    <row r="71" spans="1:14" s="82" customFormat="1" ht="15" customHeight="1">
      <c r="A71" s="282" t="s">
        <v>160</v>
      </c>
      <c r="B71" s="282" t="s">
        <v>99</v>
      </c>
      <c r="C71" s="258" t="s">
        <v>173</v>
      </c>
      <c r="D71" s="259"/>
      <c r="E71" s="259"/>
      <c r="F71" s="260"/>
      <c r="G71" s="258" t="s">
        <v>174</v>
      </c>
      <c r="H71" s="259"/>
      <c r="I71" s="259"/>
      <c r="J71" s="260"/>
      <c r="K71" s="258" t="s">
        <v>175</v>
      </c>
      <c r="L71" s="259"/>
      <c r="M71" s="259"/>
      <c r="N71" s="260"/>
    </row>
    <row r="72" spans="1:14" s="82" customFormat="1" ht="45">
      <c r="A72" s="284"/>
      <c r="B72" s="283"/>
      <c r="C72" s="185" t="s">
        <v>25</v>
      </c>
      <c r="D72" s="125" t="s">
        <v>26</v>
      </c>
      <c r="E72" s="167" t="s">
        <v>118</v>
      </c>
      <c r="F72" s="167" t="s">
        <v>121</v>
      </c>
      <c r="G72" s="185" t="s">
        <v>25</v>
      </c>
      <c r="H72" s="125" t="s">
        <v>26</v>
      </c>
      <c r="I72" s="167" t="s">
        <v>118</v>
      </c>
      <c r="J72" s="167" t="s">
        <v>122</v>
      </c>
      <c r="K72" s="185" t="s">
        <v>25</v>
      </c>
      <c r="L72" s="125" t="s">
        <v>26</v>
      </c>
      <c r="M72" s="167" t="s">
        <v>118</v>
      </c>
      <c r="N72" s="167" t="s">
        <v>19</v>
      </c>
    </row>
    <row r="73" spans="1:14" s="82" customFormat="1" ht="15">
      <c r="A73" s="65">
        <v>1</v>
      </c>
      <c r="B73" s="65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9">
        <v>10</v>
      </c>
      <c r="K73" s="29">
        <v>11</v>
      </c>
      <c r="L73" s="29">
        <v>12</v>
      </c>
      <c r="M73" s="29">
        <v>13</v>
      </c>
      <c r="N73" s="29">
        <v>14</v>
      </c>
    </row>
    <row r="74" spans="1:14" s="82" customFormat="1" ht="15">
      <c r="A74" s="67"/>
      <c r="B74" s="81"/>
      <c r="C74" s="162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</row>
    <row r="75" spans="1:14" s="82" customFormat="1" ht="15">
      <c r="A75" s="67"/>
      <c r="B75" s="81"/>
      <c r="C75" s="162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</row>
    <row r="76" spans="1:14" s="82" customFormat="1" ht="15">
      <c r="A76" s="137"/>
      <c r="B76" s="106" t="s">
        <v>115</v>
      </c>
      <c r="C76" s="136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</row>
  </sheetData>
  <sheetProtection/>
  <mergeCells count="15"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zoomScalePageLayoutView="0" workbookViewId="0" topLeftCell="B16">
      <selection activeCell="I50" sqref="I50"/>
    </sheetView>
  </sheetViews>
  <sheetFormatPr defaultColWidth="9.00390625" defaultRowHeight="12.75"/>
  <cols>
    <col min="1" max="1" width="13.125" style="36" customWidth="1"/>
    <col min="2" max="2" width="67.75390625" style="36" customWidth="1"/>
    <col min="3" max="10" width="12.75390625" style="36" customWidth="1"/>
    <col min="11" max="16384" width="9.125" style="36" customWidth="1"/>
  </cols>
  <sheetData>
    <row r="1" spans="2:10" s="57" customFormat="1" ht="15.75">
      <c r="B1" s="34"/>
      <c r="C1" s="34"/>
      <c r="D1" s="34"/>
      <c r="E1" s="34"/>
      <c r="F1" s="34"/>
      <c r="H1" s="142"/>
      <c r="I1" s="142"/>
      <c r="J1" s="150"/>
    </row>
    <row r="2" spans="1:10" s="38" customFormat="1" ht="15.75">
      <c r="A2" s="34" t="s">
        <v>194</v>
      </c>
      <c r="B2" s="36"/>
      <c r="C2" s="36"/>
      <c r="D2" s="36"/>
      <c r="E2" s="36"/>
      <c r="F2" s="36"/>
      <c r="G2" s="36"/>
      <c r="H2" s="36"/>
      <c r="I2" s="36"/>
      <c r="J2" s="37" t="s">
        <v>114</v>
      </c>
    </row>
    <row r="3" spans="1:10" s="82" customFormat="1" ht="15" customHeight="1">
      <c r="A3" s="282" t="s">
        <v>159</v>
      </c>
      <c r="B3" s="282" t="s">
        <v>99</v>
      </c>
      <c r="C3" s="285" t="s">
        <v>166</v>
      </c>
      <c r="D3" s="286"/>
      <c r="E3" s="286"/>
      <c r="F3" s="287"/>
      <c r="G3" s="285" t="s">
        <v>176</v>
      </c>
      <c r="H3" s="286"/>
      <c r="I3" s="286"/>
      <c r="J3" s="287"/>
    </row>
    <row r="4" spans="1:10" s="82" customFormat="1" ht="60" customHeight="1">
      <c r="A4" s="283"/>
      <c r="B4" s="284"/>
      <c r="C4" s="185" t="s">
        <v>25</v>
      </c>
      <c r="D4" s="125" t="s">
        <v>26</v>
      </c>
      <c r="E4" s="167" t="s">
        <v>118</v>
      </c>
      <c r="F4" s="167" t="s">
        <v>121</v>
      </c>
      <c r="G4" s="185" t="s">
        <v>25</v>
      </c>
      <c r="H4" s="125" t="s">
        <v>26</v>
      </c>
      <c r="I4" s="167" t="s">
        <v>118</v>
      </c>
      <c r="J4" s="167" t="s">
        <v>122</v>
      </c>
    </row>
    <row r="5" spans="1:10" s="82" customFormat="1" ht="15">
      <c r="A5" s="67">
        <v>1</v>
      </c>
      <c r="B5" s="67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2" customFormat="1" ht="15">
      <c r="A6" s="127">
        <v>2000</v>
      </c>
      <c r="B6" s="115" t="s">
        <v>27</v>
      </c>
      <c r="C6" s="121">
        <f aca="true" t="shared" si="0" ref="C6:J6">C7+C12+C29+C32+C36+C40</f>
        <v>2949200</v>
      </c>
      <c r="D6" s="121">
        <f t="shared" si="0"/>
        <v>0</v>
      </c>
      <c r="E6" s="121">
        <f t="shared" si="0"/>
        <v>0</v>
      </c>
      <c r="F6" s="121">
        <f t="shared" si="0"/>
        <v>2949200</v>
      </c>
      <c r="G6" s="121">
        <f t="shared" si="0"/>
        <v>3112310</v>
      </c>
      <c r="H6" s="121">
        <f t="shared" si="0"/>
        <v>0</v>
      </c>
      <c r="I6" s="121">
        <f t="shared" si="0"/>
        <v>0</v>
      </c>
      <c r="J6" s="121">
        <f t="shared" si="0"/>
        <v>3112310</v>
      </c>
    </row>
    <row r="7" spans="1:10" s="82" customFormat="1" ht="15">
      <c r="A7" s="127">
        <v>2100</v>
      </c>
      <c r="B7" s="115" t="s">
        <v>28</v>
      </c>
      <c r="C7" s="121">
        <f aca="true" t="shared" si="1" ref="C7:J7">C8+C11</f>
        <v>2080600</v>
      </c>
      <c r="D7" s="121">
        <f t="shared" si="1"/>
        <v>0</v>
      </c>
      <c r="E7" s="121">
        <f t="shared" si="1"/>
        <v>0</v>
      </c>
      <c r="F7" s="121">
        <f t="shared" si="1"/>
        <v>2080600</v>
      </c>
      <c r="G7" s="121">
        <f t="shared" si="1"/>
        <v>2199200</v>
      </c>
      <c r="H7" s="121">
        <f t="shared" si="1"/>
        <v>0</v>
      </c>
      <c r="I7" s="121">
        <f t="shared" si="1"/>
        <v>0</v>
      </c>
      <c r="J7" s="121">
        <f t="shared" si="1"/>
        <v>2199200</v>
      </c>
    </row>
    <row r="8" spans="1:10" s="82" customFormat="1" ht="15">
      <c r="A8" s="128">
        <v>2110</v>
      </c>
      <c r="B8" s="116" t="s">
        <v>29</v>
      </c>
      <c r="C8" s="122">
        <f aca="true" t="shared" si="2" ref="C8:J8">SUM(C9:C10)</f>
        <v>1705400</v>
      </c>
      <c r="D8" s="122">
        <f t="shared" si="2"/>
        <v>0</v>
      </c>
      <c r="E8" s="122">
        <f t="shared" si="2"/>
        <v>0</v>
      </c>
      <c r="F8" s="122">
        <f t="shared" si="2"/>
        <v>1705400</v>
      </c>
      <c r="G8" s="122">
        <f t="shared" si="2"/>
        <v>1802600</v>
      </c>
      <c r="H8" s="122">
        <f t="shared" si="2"/>
        <v>0</v>
      </c>
      <c r="I8" s="122">
        <f t="shared" si="2"/>
        <v>0</v>
      </c>
      <c r="J8" s="122">
        <f t="shared" si="2"/>
        <v>1802600</v>
      </c>
    </row>
    <row r="9" spans="1:10" s="82" customFormat="1" ht="15">
      <c r="A9" s="128">
        <v>2111</v>
      </c>
      <c r="B9" s="116" t="s">
        <v>30</v>
      </c>
      <c r="C9" s="122">
        <v>1705400</v>
      </c>
      <c r="D9" s="122"/>
      <c r="E9" s="122"/>
      <c r="F9" s="122">
        <f aca="true" t="shared" si="3" ref="F9:F35">C9+D9</f>
        <v>1705400</v>
      </c>
      <c r="G9" s="122">
        <v>1802600</v>
      </c>
      <c r="H9" s="122"/>
      <c r="I9" s="122"/>
      <c r="J9" s="122">
        <f>G9+H9</f>
        <v>1802600</v>
      </c>
    </row>
    <row r="10" spans="1:10" s="82" customFormat="1" ht="15">
      <c r="A10" s="128">
        <v>2112</v>
      </c>
      <c r="B10" s="116" t="s">
        <v>31</v>
      </c>
      <c r="C10" s="122">
        <f>'6.1-6.2.'!K11*1.088</f>
        <v>0</v>
      </c>
      <c r="D10" s="122"/>
      <c r="E10" s="122"/>
      <c r="F10" s="122">
        <f t="shared" si="3"/>
        <v>0</v>
      </c>
      <c r="G10" s="122">
        <f>C10*1.077</f>
        <v>0</v>
      </c>
      <c r="H10" s="122"/>
      <c r="I10" s="122"/>
      <c r="J10" s="122">
        <f>G10+H10</f>
        <v>0</v>
      </c>
    </row>
    <row r="11" spans="1:10" s="82" customFormat="1" ht="15">
      <c r="A11" s="128">
        <v>2120</v>
      </c>
      <c r="B11" s="116" t="s">
        <v>32</v>
      </c>
      <c r="C11" s="122">
        <v>375200</v>
      </c>
      <c r="D11" s="122"/>
      <c r="E11" s="122"/>
      <c r="F11" s="122">
        <f t="shared" si="3"/>
        <v>375200</v>
      </c>
      <c r="G11" s="122">
        <v>396600</v>
      </c>
      <c r="H11" s="122"/>
      <c r="I11" s="122"/>
      <c r="J11" s="122">
        <f>G11+H11</f>
        <v>396600</v>
      </c>
    </row>
    <row r="12" spans="1:10" s="82" customFormat="1" ht="15">
      <c r="A12" s="127">
        <v>2200</v>
      </c>
      <c r="B12" s="115" t="s">
        <v>33</v>
      </c>
      <c r="C12" s="121">
        <f aca="true" t="shared" si="4" ref="C12:J12">C13+C14+C15+C16+C17+C18+C19+C26</f>
        <v>858600</v>
      </c>
      <c r="D12" s="121">
        <f t="shared" si="4"/>
        <v>0</v>
      </c>
      <c r="E12" s="121">
        <f t="shared" si="4"/>
        <v>0</v>
      </c>
      <c r="F12" s="121">
        <f t="shared" si="4"/>
        <v>858600</v>
      </c>
      <c r="G12" s="121">
        <f t="shared" si="4"/>
        <v>903110</v>
      </c>
      <c r="H12" s="121">
        <f t="shared" si="4"/>
        <v>0</v>
      </c>
      <c r="I12" s="121">
        <f t="shared" si="4"/>
        <v>0</v>
      </c>
      <c r="J12" s="121">
        <f t="shared" si="4"/>
        <v>903110</v>
      </c>
    </row>
    <row r="13" spans="1:10" s="82" customFormat="1" ht="15">
      <c r="A13" s="128">
        <v>2210</v>
      </c>
      <c r="B13" s="116" t="s">
        <v>34</v>
      </c>
      <c r="C13" s="122">
        <v>108000</v>
      </c>
      <c r="D13" s="122"/>
      <c r="E13" s="122"/>
      <c r="F13" s="122">
        <f t="shared" si="3"/>
        <v>108000</v>
      </c>
      <c r="G13" s="122">
        <v>115010</v>
      </c>
      <c r="H13" s="122"/>
      <c r="I13" s="122"/>
      <c r="J13" s="122">
        <f aca="true" t="shared" si="5" ref="J13:J18">G13+H13</f>
        <v>115010</v>
      </c>
    </row>
    <row r="14" spans="1:10" s="82" customFormat="1" ht="15">
      <c r="A14" s="128">
        <v>2220</v>
      </c>
      <c r="B14" s="116" t="s">
        <v>35</v>
      </c>
      <c r="C14" s="122">
        <f>'6.1-6.2.'!K15*1.057</f>
        <v>0</v>
      </c>
      <c r="D14" s="122"/>
      <c r="E14" s="122"/>
      <c r="F14" s="122">
        <f t="shared" si="3"/>
        <v>0</v>
      </c>
      <c r="G14" s="122">
        <f>C14*1.053</f>
        <v>0</v>
      </c>
      <c r="H14" s="122"/>
      <c r="I14" s="122"/>
      <c r="J14" s="122">
        <f t="shared" si="5"/>
        <v>0</v>
      </c>
    </row>
    <row r="15" spans="1:10" s="82" customFormat="1" ht="15">
      <c r="A15" s="128">
        <v>2230</v>
      </c>
      <c r="B15" s="116" t="s">
        <v>36</v>
      </c>
      <c r="C15" s="122">
        <f>'6.1-6.2.'!K16*1.057</f>
        <v>0</v>
      </c>
      <c r="D15" s="122"/>
      <c r="E15" s="122"/>
      <c r="F15" s="122">
        <f t="shared" si="3"/>
        <v>0</v>
      </c>
      <c r="G15" s="122"/>
      <c r="H15" s="122"/>
      <c r="I15" s="122"/>
      <c r="J15" s="122">
        <f t="shared" si="5"/>
        <v>0</v>
      </c>
    </row>
    <row r="16" spans="1:10" s="82" customFormat="1" ht="15">
      <c r="A16" s="128">
        <v>2240</v>
      </c>
      <c r="B16" s="116" t="s">
        <v>37</v>
      </c>
      <c r="C16" s="122">
        <v>161000</v>
      </c>
      <c r="D16" s="122"/>
      <c r="E16" s="122"/>
      <c r="F16" s="122">
        <f t="shared" si="3"/>
        <v>161000</v>
      </c>
      <c r="G16" s="122">
        <v>172000</v>
      </c>
      <c r="H16" s="122"/>
      <c r="I16" s="122"/>
      <c r="J16" s="122">
        <f t="shared" si="5"/>
        <v>172000</v>
      </c>
    </row>
    <row r="17" spans="1:10" s="82" customFormat="1" ht="15">
      <c r="A17" s="128">
        <v>2250</v>
      </c>
      <c r="B17" s="116" t="s">
        <v>38</v>
      </c>
      <c r="C17" s="122">
        <v>21000</v>
      </c>
      <c r="D17" s="122"/>
      <c r="E17" s="122"/>
      <c r="F17" s="122">
        <f t="shared" si="3"/>
        <v>21000</v>
      </c>
      <c r="G17" s="122">
        <v>22000</v>
      </c>
      <c r="H17" s="122"/>
      <c r="I17" s="122"/>
      <c r="J17" s="122">
        <f t="shared" si="5"/>
        <v>22000</v>
      </c>
    </row>
    <row r="18" spans="1:10" s="82" customFormat="1" ht="15">
      <c r="A18" s="128">
        <v>2260</v>
      </c>
      <c r="B18" s="116" t="s">
        <v>39</v>
      </c>
      <c r="C18" s="122"/>
      <c r="D18" s="122"/>
      <c r="E18" s="122"/>
      <c r="F18" s="122">
        <f t="shared" si="3"/>
        <v>0</v>
      </c>
      <c r="G18" s="122">
        <f>C18*1.053</f>
        <v>0</v>
      </c>
      <c r="H18" s="122"/>
      <c r="I18" s="122"/>
      <c r="J18" s="122">
        <f t="shared" si="5"/>
        <v>0</v>
      </c>
    </row>
    <row r="19" spans="1:10" s="82" customFormat="1" ht="15">
      <c r="A19" s="128">
        <v>2270</v>
      </c>
      <c r="B19" s="116" t="s">
        <v>40</v>
      </c>
      <c r="C19" s="122">
        <f aca="true" t="shared" si="6" ref="C19:J19">SUM(C20:C25)</f>
        <v>168600</v>
      </c>
      <c r="D19" s="122">
        <f t="shared" si="6"/>
        <v>0</v>
      </c>
      <c r="E19" s="122">
        <f t="shared" si="6"/>
        <v>0</v>
      </c>
      <c r="F19" s="122">
        <f t="shared" si="6"/>
        <v>168600</v>
      </c>
      <c r="G19" s="122">
        <f t="shared" si="6"/>
        <v>174100</v>
      </c>
      <c r="H19" s="122">
        <f t="shared" si="6"/>
        <v>0</v>
      </c>
      <c r="I19" s="122">
        <f t="shared" si="6"/>
        <v>0</v>
      </c>
      <c r="J19" s="122">
        <f t="shared" si="6"/>
        <v>174100</v>
      </c>
    </row>
    <row r="20" spans="1:10" s="82" customFormat="1" ht="15">
      <c r="A20" s="128">
        <v>2271</v>
      </c>
      <c r="B20" s="116" t="s">
        <v>41</v>
      </c>
      <c r="C20" s="122"/>
      <c r="D20" s="122"/>
      <c r="E20" s="122"/>
      <c r="F20" s="122">
        <f t="shared" si="3"/>
        <v>0</v>
      </c>
      <c r="G20" s="122"/>
      <c r="H20" s="122"/>
      <c r="I20" s="122"/>
      <c r="J20" s="122">
        <f aca="true" t="shared" si="7" ref="J20:J25">G20+H20</f>
        <v>0</v>
      </c>
    </row>
    <row r="21" spans="1:10" s="82" customFormat="1" ht="15">
      <c r="A21" s="128">
        <v>2272</v>
      </c>
      <c r="B21" s="116" t="s">
        <v>42</v>
      </c>
      <c r="C21" s="122">
        <v>6000</v>
      </c>
      <c r="D21" s="122"/>
      <c r="E21" s="122"/>
      <c r="F21" s="122">
        <f t="shared" si="3"/>
        <v>6000</v>
      </c>
      <c r="G21" s="122">
        <v>6100</v>
      </c>
      <c r="H21" s="122"/>
      <c r="I21" s="122"/>
      <c r="J21" s="122">
        <f t="shared" si="7"/>
        <v>6100</v>
      </c>
    </row>
    <row r="22" spans="1:10" s="82" customFormat="1" ht="15">
      <c r="A22" s="128">
        <v>2273</v>
      </c>
      <c r="B22" s="116" t="s">
        <v>43</v>
      </c>
      <c r="C22" s="122">
        <v>55600</v>
      </c>
      <c r="D22" s="122"/>
      <c r="E22" s="122"/>
      <c r="F22" s="122">
        <f t="shared" si="3"/>
        <v>55600</v>
      </c>
      <c r="G22" s="122">
        <v>59000</v>
      </c>
      <c r="H22" s="122"/>
      <c r="I22" s="122"/>
      <c r="J22" s="122">
        <f t="shared" si="7"/>
        <v>59000</v>
      </c>
    </row>
    <row r="23" spans="1:10" s="82" customFormat="1" ht="15">
      <c r="A23" s="128">
        <v>2274</v>
      </c>
      <c r="B23" s="116" t="s">
        <v>44</v>
      </c>
      <c r="C23" s="122">
        <v>107000</v>
      </c>
      <c r="D23" s="122"/>
      <c r="E23" s="122"/>
      <c r="F23" s="122">
        <f t="shared" si="3"/>
        <v>107000</v>
      </c>
      <c r="G23" s="122">
        <v>109000</v>
      </c>
      <c r="H23" s="122"/>
      <c r="I23" s="122"/>
      <c r="J23" s="122">
        <f t="shared" si="7"/>
        <v>109000</v>
      </c>
    </row>
    <row r="24" spans="1:10" s="82" customFormat="1" ht="15">
      <c r="A24" s="128">
        <v>2275</v>
      </c>
      <c r="B24" s="116" t="s">
        <v>226</v>
      </c>
      <c r="C24" s="122"/>
      <c r="D24" s="122"/>
      <c r="E24" s="122"/>
      <c r="F24" s="122">
        <f>C24+D24</f>
        <v>0</v>
      </c>
      <c r="G24" s="122">
        <f>C24*1.061</f>
        <v>0</v>
      </c>
      <c r="H24" s="122"/>
      <c r="I24" s="122"/>
      <c r="J24" s="122">
        <f t="shared" si="7"/>
        <v>0</v>
      </c>
    </row>
    <row r="25" spans="1:10" s="82" customFormat="1" ht="15">
      <c r="A25" s="128">
        <v>2276</v>
      </c>
      <c r="B25" s="116" t="s">
        <v>110</v>
      </c>
      <c r="C25" s="122"/>
      <c r="D25" s="122"/>
      <c r="E25" s="122"/>
      <c r="F25" s="122">
        <f t="shared" si="3"/>
        <v>0</v>
      </c>
      <c r="G25" s="122"/>
      <c r="H25" s="122"/>
      <c r="I25" s="122"/>
      <c r="J25" s="122">
        <f t="shared" si="7"/>
        <v>0</v>
      </c>
    </row>
    <row r="26" spans="1:10" s="82" customFormat="1" ht="25.5">
      <c r="A26" s="128">
        <v>2280</v>
      </c>
      <c r="B26" s="116" t="s">
        <v>45</v>
      </c>
      <c r="C26" s="122">
        <f aca="true" t="shared" si="8" ref="C26:J26">SUM(C27:C28)</f>
        <v>400000</v>
      </c>
      <c r="D26" s="122">
        <f t="shared" si="8"/>
        <v>0</v>
      </c>
      <c r="E26" s="122">
        <f t="shared" si="8"/>
        <v>0</v>
      </c>
      <c r="F26" s="122">
        <f t="shared" si="8"/>
        <v>400000</v>
      </c>
      <c r="G26" s="122">
        <f t="shared" si="8"/>
        <v>420000</v>
      </c>
      <c r="H26" s="122">
        <f t="shared" si="8"/>
        <v>0</v>
      </c>
      <c r="I26" s="122">
        <f t="shared" si="8"/>
        <v>0</v>
      </c>
      <c r="J26" s="122">
        <f t="shared" si="8"/>
        <v>420000</v>
      </c>
    </row>
    <row r="27" spans="1:10" s="82" customFormat="1" ht="25.5">
      <c r="A27" s="128">
        <v>2281</v>
      </c>
      <c r="B27" s="116" t="s">
        <v>46</v>
      </c>
      <c r="C27" s="122"/>
      <c r="D27" s="122"/>
      <c r="E27" s="122"/>
      <c r="F27" s="122">
        <f t="shared" si="3"/>
        <v>0</v>
      </c>
      <c r="G27" s="122"/>
      <c r="H27" s="122"/>
      <c r="I27" s="122"/>
      <c r="J27" s="122">
        <f>G27+H27</f>
        <v>0</v>
      </c>
    </row>
    <row r="28" spans="1:10" s="82" customFormat="1" ht="25.5">
      <c r="A28" s="128">
        <v>2282</v>
      </c>
      <c r="B28" s="116" t="s">
        <v>47</v>
      </c>
      <c r="C28" s="122">
        <v>400000</v>
      </c>
      <c r="D28" s="122"/>
      <c r="E28" s="122"/>
      <c r="F28" s="122">
        <f t="shared" si="3"/>
        <v>400000</v>
      </c>
      <c r="G28" s="122">
        <v>420000</v>
      </c>
      <c r="H28" s="122"/>
      <c r="I28" s="122"/>
      <c r="J28" s="122">
        <f>G28+H28</f>
        <v>420000</v>
      </c>
    </row>
    <row r="29" spans="1:10" s="82" customFormat="1" ht="15">
      <c r="A29" s="127">
        <v>2400</v>
      </c>
      <c r="B29" s="115" t="s">
        <v>48</v>
      </c>
      <c r="C29" s="121">
        <f aca="true" t="shared" si="9" ref="C29:J29">SUM(C30:C31)</f>
        <v>0</v>
      </c>
      <c r="D29" s="121">
        <f t="shared" si="9"/>
        <v>0</v>
      </c>
      <c r="E29" s="121">
        <f t="shared" si="9"/>
        <v>0</v>
      </c>
      <c r="F29" s="121">
        <f t="shared" si="9"/>
        <v>0</v>
      </c>
      <c r="G29" s="121">
        <f t="shared" si="9"/>
        <v>0</v>
      </c>
      <c r="H29" s="121">
        <f t="shared" si="9"/>
        <v>0</v>
      </c>
      <c r="I29" s="121">
        <f t="shared" si="9"/>
        <v>0</v>
      </c>
      <c r="J29" s="121">
        <f t="shared" si="9"/>
        <v>0</v>
      </c>
    </row>
    <row r="30" spans="1:10" s="82" customFormat="1" ht="15">
      <c r="A30" s="128">
        <v>2410</v>
      </c>
      <c r="B30" s="116" t="s">
        <v>49</v>
      </c>
      <c r="C30" s="122"/>
      <c r="D30" s="122"/>
      <c r="E30" s="122"/>
      <c r="F30" s="122">
        <f t="shared" si="3"/>
        <v>0</v>
      </c>
      <c r="G30" s="122"/>
      <c r="H30" s="122"/>
      <c r="I30" s="122"/>
      <c r="J30" s="122">
        <f aca="true" t="shared" si="10" ref="J30:J35">G30+H30</f>
        <v>0</v>
      </c>
    </row>
    <row r="31" spans="1:10" s="82" customFormat="1" ht="15">
      <c r="A31" s="128">
        <v>2420</v>
      </c>
      <c r="B31" s="116" t="s">
        <v>50</v>
      </c>
      <c r="C31" s="122"/>
      <c r="D31" s="122"/>
      <c r="E31" s="122"/>
      <c r="F31" s="122">
        <f t="shared" si="3"/>
        <v>0</v>
      </c>
      <c r="G31" s="122"/>
      <c r="H31" s="122"/>
      <c r="I31" s="122"/>
      <c r="J31" s="122">
        <f t="shared" si="10"/>
        <v>0</v>
      </c>
    </row>
    <row r="32" spans="1:10" s="82" customFormat="1" ht="15">
      <c r="A32" s="127">
        <v>2600</v>
      </c>
      <c r="B32" s="115" t="s">
        <v>51</v>
      </c>
      <c r="C32" s="121">
        <f>SUM(C33:C35)</f>
        <v>0</v>
      </c>
      <c r="D32" s="121">
        <f>SUM(D33:D35)</f>
        <v>0</v>
      </c>
      <c r="E32" s="121">
        <f>SUM(E33:E35)</f>
        <v>0</v>
      </c>
      <c r="F32" s="121">
        <f t="shared" si="3"/>
        <v>0</v>
      </c>
      <c r="G32" s="121">
        <f>SUM(G33:G35)</f>
        <v>0</v>
      </c>
      <c r="H32" s="121">
        <f>SUM(H33:H35)</f>
        <v>0</v>
      </c>
      <c r="I32" s="121">
        <f>SUM(I33:I35)</f>
        <v>0</v>
      </c>
      <c r="J32" s="121">
        <f t="shared" si="10"/>
        <v>0</v>
      </c>
    </row>
    <row r="33" spans="1:10" s="82" customFormat="1" ht="15">
      <c r="A33" s="128">
        <v>2610</v>
      </c>
      <c r="B33" s="116" t="s">
        <v>52</v>
      </c>
      <c r="C33" s="122"/>
      <c r="D33" s="122"/>
      <c r="E33" s="122"/>
      <c r="F33" s="122">
        <f t="shared" si="3"/>
        <v>0</v>
      </c>
      <c r="G33" s="122"/>
      <c r="H33" s="122"/>
      <c r="I33" s="122"/>
      <c r="J33" s="122">
        <f t="shared" si="10"/>
        <v>0</v>
      </c>
    </row>
    <row r="34" spans="1:10" s="82" customFormat="1" ht="15">
      <c r="A34" s="129">
        <v>2620</v>
      </c>
      <c r="B34" s="117" t="s">
        <v>53</v>
      </c>
      <c r="C34" s="123"/>
      <c r="D34" s="123"/>
      <c r="E34" s="123"/>
      <c r="F34" s="123">
        <f t="shared" si="3"/>
        <v>0</v>
      </c>
      <c r="G34" s="123"/>
      <c r="H34" s="123"/>
      <c r="I34" s="123"/>
      <c r="J34" s="123">
        <f t="shared" si="10"/>
        <v>0</v>
      </c>
    </row>
    <row r="35" spans="1:10" s="82" customFormat="1" ht="15">
      <c r="A35" s="130">
        <v>2630</v>
      </c>
      <c r="B35" s="118" t="s">
        <v>54</v>
      </c>
      <c r="C35" s="122"/>
      <c r="D35" s="122"/>
      <c r="E35" s="122"/>
      <c r="F35" s="122">
        <f t="shared" si="3"/>
        <v>0</v>
      </c>
      <c r="G35" s="122"/>
      <c r="H35" s="122"/>
      <c r="I35" s="122"/>
      <c r="J35" s="122">
        <f t="shared" si="10"/>
        <v>0</v>
      </c>
    </row>
    <row r="36" spans="1:10" s="82" customFormat="1" ht="15">
      <c r="A36" s="131">
        <v>2700</v>
      </c>
      <c r="B36" s="119" t="s">
        <v>55</v>
      </c>
      <c r="C36" s="121">
        <f aca="true" t="shared" si="11" ref="C36:J36">SUM(C37:C39)</f>
        <v>0</v>
      </c>
      <c r="D36" s="121">
        <f t="shared" si="11"/>
        <v>0</v>
      </c>
      <c r="E36" s="121">
        <f t="shared" si="11"/>
        <v>0</v>
      </c>
      <c r="F36" s="121">
        <f t="shared" si="11"/>
        <v>0</v>
      </c>
      <c r="G36" s="121">
        <f t="shared" si="11"/>
        <v>0</v>
      </c>
      <c r="H36" s="121">
        <f t="shared" si="11"/>
        <v>0</v>
      </c>
      <c r="I36" s="121">
        <f t="shared" si="11"/>
        <v>0</v>
      </c>
      <c r="J36" s="121">
        <f t="shared" si="11"/>
        <v>0</v>
      </c>
    </row>
    <row r="37" spans="1:10" s="82" customFormat="1" ht="15">
      <c r="A37" s="130">
        <v>2710</v>
      </c>
      <c r="B37" s="118" t="s">
        <v>56</v>
      </c>
      <c r="C37" s="122"/>
      <c r="D37" s="122"/>
      <c r="E37" s="122"/>
      <c r="F37" s="122">
        <f>C37+D37</f>
        <v>0</v>
      </c>
      <c r="G37" s="122"/>
      <c r="H37" s="122"/>
      <c r="I37" s="122"/>
      <c r="J37" s="122">
        <f>G37+H37</f>
        <v>0</v>
      </c>
    </row>
    <row r="38" spans="1:10" s="82" customFormat="1" ht="15">
      <c r="A38" s="132">
        <v>2720</v>
      </c>
      <c r="B38" s="120" t="s">
        <v>57</v>
      </c>
      <c r="C38" s="124"/>
      <c r="D38" s="124"/>
      <c r="E38" s="124"/>
      <c r="F38" s="124">
        <f>C38+D38</f>
        <v>0</v>
      </c>
      <c r="G38" s="124"/>
      <c r="H38" s="124"/>
      <c r="I38" s="124"/>
      <c r="J38" s="124">
        <f>G38+H38</f>
        <v>0</v>
      </c>
    </row>
    <row r="39" spans="1:10" s="82" customFormat="1" ht="15">
      <c r="A39" s="128">
        <v>2730</v>
      </c>
      <c r="B39" s="116" t="s">
        <v>58</v>
      </c>
      <c r="C39" s="122"/>
      <c r="D39" s="122"/>
      <c r="E39" s="122"/>
      <c r="F39" s="122">
        <f>C39+D39</f>
        <v>0</v>
      </c>
      <c r="G39" s="122"/>
      <c r="H39" s="122"/>
      <c r="I39" s="122"/>
      <c r="J39" s="122">
        <f>G39+H39</f>
        <v>0</v>
      </c>
    </row>
    <row r="40" spans="1:10" s="82" customFormat="1" ht="15">
      <c r="A40" s="127">
        <v>2800</v>
      </c>
      <c r="B40" s="115" t="s">
        <v>59</v>
      </c>
      <c r="C40" s="121">
        <v>10000</v>
      </c>
      <c r="D40" s="121"/>
      <c r="E40" s="121"/>
      <c r="F40" s="121">
        <f>C40+D40</f>
        <v>10000</v>
      </c>
      <c r="G40" s="121">
        <v>10000</v>
      </c>
      <c r="H40" s="121"/>
      <c r="I40" s="121"/>
      <c r="J40" s="121">
        <f>G40+H40</f>
        <v>10000</v>
      </c>
    </row>
    <row r="41" spans="2:10" ht="15.75">
      <c r="B41" s="34"/>
      <c r="C41" s="34"/>
      <c r="D41" s="34"/>
      <c r="E41" s="34"/>
      <c r="F41" s="34"/>
      <c r="G41" s="82"/>
      <c r="H41" s="142"/>
      <c r="I41" s="142"/>
      <c r="J41" s="150"/>
    </row>
    <row r="42" spans="2:10" ht="15.75">
      <c r="B42" s="34"/>
      <c r="C42" s="34"/>
      <c r="D42" s="34"/>
      <c r="E42" s="34"/>
      <c r="F42" s="34"/>
      <c r="G42" s="82"/>
      <c r="H42" s="142"/>
      <c r="I42" s="142"/>
      <c r="J42" s="150"/>
    </row>
    <row r="43" spans="1:10" ht="12" customHeight="1">
      <c r="A43" s="86"/>
      <c r="B43" s="87"/>
      <c r="C43" s="88"/>
      <c r="D43" s="88"/>
      <c r="E43" s="88"/>
      <c r="F43" s="88"/>
      <c r="G43" s="88"/>
      <c r="H43" s="88"/>
      <c r="I43" s="88"/>
      <c r="J43" s="37" t="s">
        <v>114</v>
      </c>
    </row>
    <row r="44" spans="1:10" ht="15" customHeight="1">
      <c r="A44" s="282" t="s">
        <v>159</v>
      </c>
      <c r="B44" s="282" t="s">
        <v>99</v>
      </c>
      <c r="C44" s="285" t="s">
        <v>166</v>
      </c>
      <c r="D44" s="286"/>
      <c r="E44" s="286"/>
      <c r="F44" s="287"/>
      <c r="G44" s="285" t="s">
        <v>176</v>
      </c>
      <c r="H44" s="286"/>
      <c r="I44" s="286"/>
      <c r="J44" s="287"/>
    </row>
    <row r="45" spans="1:10" ht="60" customHeight="1">
      <c r="A45" s="283"/>
      <c r="B45" s="284"/>
      <c r="C45" s="185" t="s">
        <v>25</v>
      </c>
      <c r="D45" s="125" t="s">
        <v>26</v>
      </c>
      <c r="E45" s="167" t="s">
        <v>118</v>
      </c>
      <c r="F45" s="167" t="s">
        <v>121</v>
      </c>
      <c r="G45" s="185" t="s">
        <v>25</v>
      </c>
      <c r="H45" s="125" t="s">
        <v>26</v>
      </c>
      <c r="I45" s="167" t="s">
        <v>118</v>
      </c>
      <c r="J45" s="167" t="s">
        <v>122</v>
      </c>
    </row>
    <row r="46" spans="1:10" s="82" customFormat="1" ht="15">
      <c r="A46" s="67">
        <v>1</v>
      </c>
      <c r="B46" s="67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</row>
    <row r="47" spans="1:10" s="82" customFormat="1" ht="15">
      <c r="A47" s="127">
        <v>3000</v>
      </c>
      <c r="B47" s="115" t="s">
        <v>60</v>
      </c>
      <c r="C47" s="121">
        <f aca="true" t="shared" si="12" ref="C47:J47">C48+C62</f>
        <v>0</v>
      </c>
      <c r="D47" s="121">
        <f t="shared" si="12"/>
        <v>80000</v>
      </c>
      <c r="E47" s="121">
        <f t="shared" si="12"/>
        <v>80000</v>
      </c>
      <c r="F47" s="121">
        <f t="shared" si="12"/>
        <v>80000</v>
      </c>
      <c r="G47" s="121">
        <f t="shared" si="12"/>
        <v>0</v>
      </c>
      <c r="H47" s="121">
        <f t="shared" si="12"/>
        <v>85000</v>
      </c>
      <c r="I47" s="121">
        <f t="shared" si="12"/>
        <v>85000</v>
      </c>
      <c r="J47" s="121">
        <f t="shared" si="12"/>
        <v>85000</v>
      </c>
    </row>
    <row r="48" spans="1:10" s="82" customFormat="1" ht="15">
      <c r="A48" s="127">
        <v>3100</v>
      </c>
      <c r="B48" s="115" t="s">
        <v>61</v>
      </c>
      <c r="C48" s="121">
        <f aca="true" t="shared" si="13" ref="C48:J48">C49+C50+C53+C56+C60+C61</f>
        <v>0</v>
      </c>
      <c r="D48" s="121">
        <f t="shared" si="13"/>
        <v>80000</v>
      </c>
      <c r="E48" s="121">
        <f t="shared" si="13"/>
        <v>80000</v>
      </c>
      <c r="F48" s="121">
        <f t="shared" si="13"/>
        <v>80000</v>
      </c>
      <c r="G48" s="121">
        <f t="shared" si="13"/>
        <v>0</v>
      </c>
      <c r="H48" s="121">
        <f t="shared" si="13"/>
        <v>85000</v>
      </c>
      <c r="I48" s="121">
        <f t="shared" si="13"/>
        <v>85000</v>
      </c>
      <c r="J48" s="121">
        <f t="shared" si="13"/>
        <v>85000</v>
      </c>
    </row>
    <row r="49" spans="1:10" s="82" customFormat="1" ht="15">
      <c r="A49" s="128">
        <v>3110</v>
      </c>
      <c r="B49" s="116" t="s">
        <v>62</v>
      </c>
      <c r="C49" s="122"/>
      <c r="D49" s="122">
        <v>80000</v>
      </c>
      <c r="E49" s="122">
        <f>D49</f>
        <v>80000</v>
      </c>
      <c r="F49" s="122">
        <f aca="true" t="shared" si="14" ref="F49:F66">C49+D49</f>
        <v>80000</v>
      </c>
      <c r="G49" s="122"/>
      <c r="H49" s="122">
        <v>85000</v>
      </c>
      <c r="I49" s="122">
        <f>H49</f>
        <v>85000</v>
      </c>
      <c r="J49" s="122">
        <f>G49+H49</f>
        <v>85000</v>
      </c>
    </row>
    <row r="50" spans="1:10" s="82" customFormat="1" ht="15">
      <c r="A50" s="128">
        <v>3120</v>
      </c>
      <c r="B50" s="116" t="s">
        <v>63</v>
      </c>
      <c r="C50" s="122">
        <f aca="true" t="shared" si="15" ref="C50:J50">SUM(C51:C52)</f>
        <v>0</v>
      </c>
      <c r="D50" s="122">
        <f t="shared" si="15"/>
        <v>0</v>
      </c>
      <c r="E50" s="122">
        <f t="shared" si="15"/>
        <v>0</v>
      </c>
      <c r="F50" s="122">
        <f t="shared" si="15"/>
        <v>0</v>
      </c>
      <c r="G50" s="122">
        <f t="shared" si="15"/>
        <v>0</v>
      </c>
      <c r="H50" s="122">
        <f t="shared" si="15"/>
        <v>0</v>
      </c>
      <c r="I50" s="122">
        <f t="shared" si="15"/>
        <v>0</v>
      </c>
      <c r="J50" s="122">
        <f t="shared" si="15"/>
        <v>0</v>
      </c>
    </row>
    <row r="51" spans="1:10" s="82" customFormat="1" ht="15">
      <c r="A51" s="128">
        <v>3121</v>
      </c>
      <c r="B51" s="116" t="s">
        <v>64</v>
      </c>
      <c r="C51" s="122"/>
      <c r="D51" s="122"/>
      <c r="E51" s="122"/>
      <c r="F51" s="122">
        <f t="shared" si="14"/>
        <v>0</v>
      </c>
      <c r="G51" s="122"/>
      <c r="H51" s="122"/>
      <c r="I51" s="122"/>
      <c r="J51" s="122">
        <f>G51+H51</f>
        <v>0</v>
      </c>
    </row>
    <row r="52" spans="1:10" s="82" customFormat="1" ht="15">
      <c r="A52" s="128">
        <v>3122</v>
      </c>
      <c r="B52" s="116" t="s">
        <v>65</v>
      </c>
      <c r="C52" s="122"/>
      <c r="D52" s="122"/>
      <c r="E52" s="122"/>
      <c r="F52" s="122">
        <f t="shared" si="14"/>
        <v>0</v>
      </c>
      <c r="G52" s="122"/>
      <c r="H52" s="122"/>
      <c r="I52" s="122"/>
      <c r="J52" s="122">
        <f>G52+H52</f>
        <v>0</v>
      </c>
    </row>
    <row r="53" spans="1:10" s="82" customFormat="1" ht="15">
      <c r="A53" s="128">
        <v>3130</v>
      </c>
      <c r="B53" s="116" t="s">
        <v>66</v>
      </c>
      <c r="C53" s="122">
        <f aca="true" t="shared" si="16" ref="C53:J53">SUM(C54:C55)</f>
        <v>0</v>
      </c>
      <c r="D53" s="122">
        <f t="shared" si="16"/>
        <v>0</v>
      </c>
      <c r="E53" s="122">
        <f t="shared" si="16"/>
        <v>0</v>
      </c>
      <c r="F53" s="122">
        <f t="shared" si="16"/>
        <v>0</v>
      </c>
      <c r="G53" s="122">
        <f t="shared" si="16"/>
        <v>0</v>
      </c>
      <c r="H53" s="122">
        <f t="shared" si="16"/>
        <v>0</v>
      </c>
      <c r="I53" s="122">
        <f t="shared" si="16"/>
        <v>0</v>
      </c>
      <c r="J53" s="122">
        <f t="shared" si="16"/>
        <v>0</v>
      </c>
    </row>
    <row r="54" spans="1:10" s="82" customFormat="1" ht="15">
      <c r="A54" s="128">
        <v>3131</v>
      </c>
      <c r="B54" s="116" t="s">
        <v>67</v>
      </c>
      <c r="C54" s="122"/>
      <c r="D54" s="122"/>
      <c r="E54" s="122"/>
      <c r="F54" s="122">
        <f t="shared" si="14"/>
        <v>0</v>
      </c>
      <c r="G54" s="122"/>
      <c r="H54" s="122"/>
      <c r="I54" s="122"/>
      <c r="J54" s="122">
        <f>G54+H54</f>
        <v>0</v>
      </c>
    </row>
    <row r="55" spans="1:10" s="82" customFormat="1" ht="15">
      <c r="A55" s="128">
        <v>3132</v>
      </c>
      <c r="B55" s="116" t="s">
        <v>68</v>
      </c>
      <c r="C55" s="122"/>
      <c r="D55" s="122"/>
      <c r="E55" s="122"/>
      <c r="F55" s="122">
        <f t="shared" si="14"/>
        <v>0</v>
      </c>
      <c r="G55" s="122"/>
      <c r="H55" s="122"/>
      <c r="I55" s="122"/>
      <c r="J55" s="122">
        <f>G55+H55</f>
        <v>0</v>
      </c>
    </row>
    <row r="56" spans="1:10" s="82" customFormat="1" ht="15">
      <c r="A56" s="128">
        <v>3140</v>
      </c>
      <c r="B56" s="116" t="s">
        <v>69</v>
      </c>
      <c r="C56" s="122">
        <f aca="true" t="shared" si="17" ref="C56:J56">SUM(C57:C59)</f>
        <v>0</v>
      </c>
      <c r="D56" s="122">
        <f t="shared" si="17"/>
        <v>0</v>
      </c>
      <c r="E56" s="122">
        <f t="shared" si="17"/>
        <v>0</v>
      </c>
      <c r="F56" s="122">
        <f t="shared" si="17"/>
        <v>0</v>
      </c>
      <c r="G56" s="122">
        <f t="shared" si="17"/>
        <v>0</v>
      </c>
      <c r="H56" s="122">
        <f t="shared" si="17"/>
        <v>0</v>
      </c>
      <c r="I56" s="122">
        <f t="shared" si="17"/>
        <v>0</v>
      </c>
      <c r="J56" s="122">
        <f t="shared" si="17"/>
        <v>0</v>
      </c>
    </row>
    <row r="57" spans="1:10" s="82" customFormat="1" ht="15">
      <c r="A57" s="128">
        <v>3141</v>
      </c>
      <c r="B57" s="116" t="s">
        <v>70</v>
      </c>
      <c r="C57" s="122"/>
      <c r="D57" s="122"/>
      <c r="E57" s="122"/>
      <c r="F57" s="122">
        <f t="shared" si="14"/>
        <v>0</v>
      </c>
      <c r="G57" s="122"/>
      <c r="H57" s="122"/>
      <c r="I57" s="122"/>
      <c r="J57" s="122">
        <f>G57+H57</f>
        <v>0</v>
      </c>
    </row>
    <row r="58" spans="1:10" s="82" customFormat="1" ht="15">
      <c r="A58" s="128">
        <v>3142</v>
      </c>
      <c r="B58" s="116" t="s">
        <v>71</v>
      </c>
      <c r="C58" s="122"/>
      <c r="D58" s="122"/>
      <c r="E58" s="122"/>
      <c r="F58" s="122">
        <f t="shared" si="14"/>
        <v>0</v>
      </c>
      <c r="G58" s="122"/>
      <c r="H58" s="122"/>
      <c r="I58" s="122"/>
      <c r="J58" s="122">
        <f>G58+H58</f>
        <v>0</v>
      </c>
    </row>
    <row r="59" spans="1:10" s="82" customFormat="1" ht="15">
      <c r="A59" s="128">
        <v>3143</v>
      </c>
      <c r="B59" s="116" t="s">
        <v>72</v>
      </c>
      <c r="C59" s="122"/>
      <c r="D59" s="122"/>
      <c r="E59" s="122"/>
      <c r="F59" s="122">
        <f t="shared" si="14"/>
        <v>0</v>
      </c>
      <c r="G59" s="122"/>
      <c r="H59" s="122"/>
      <c r="I59" s="122"/>
      <c r="J59" s="122">
        <f>G59+H59</f>
        <v>0</v>
      </c>
    </row>
    <row r="60" spans="1:10" s="82" customFormat="1" ht="15">
      <c r="A60" s="128">
        <v>3150</v>
      </c>
      <c r="B60" s="116" t="s">
        <v>73</v>
      </c>
      <c r="C60" s="122"/>
      <c r="D60" s="122"/>
      <c r="E60" s="122"/>
      <c r="F60" s="122">
        <f t="shared" si="14"/>
        <v>0</v>
      </c>
      <c r="G60" s="122"/>
      <c r="H60" s="122"/>
      <c r="I60" s="122"/>
      <c r="J60" s="122">
        <f>G60+H60</f>
        <v>0</v>
      </c>
    </row>
    <row r="61" spans="1:10" s="82" customFormat="1" ht="15">
      <c r="A61" s="128">
        <v>3160</v>
      </c>
      <c r="B61" s="116" t="s">
        <v>74</v>
      </c>
      <c r="C61" s="122"/>
      <c r="D61" s="122"/>
      <c r="E61" s="122"/>
      <c r="F61" s="122">
        <f t="shared" si="14"/>
        <v>0</v>
      </c>
      <c r="G61" s="122"/>
      <c r="H61" s="122"/>
      <c r="I61" s="122"/>
      <c r="J61" s="122">
        <f>G61+H61</f>
        <v>0</v>
      </c>
    </row>
    <row r="62" spans="1:10" s="82" customFormat="1" ht="15">
      <c r="A62" s="127">
        <v>3200</v>
      </c>
      <c r="B62" s="115" t="s">
        <v>75</v>
      </c>
      <c r="C62" s="121">
        <f aca="true" t="shared" si="18" ref="C62:J62">SUM(C63:C66)</f>
        <v>0</v>
      </c>
      <c r="D62" s="121">
        <f t="shared" si="18"/>
        <v>0</v>
      </c>
      <c r="E62" s="121">
        <f t="shared" si="18"/>
        <v>0</v>
      </c>
      <c r="F62" s="121">
        <f t="shared" si="18"/>
        <v>0</v>
      </c>
      <c r="G62" s="121">
        <f t="shared" si="18"/>
        <v>0</v>
      </c>
      <c r="H62" s="121">
        <f t="shared" si="18"/>
        <v>0</v>
      </c>
      <c r="I62" s="121">
        <f t="shared" si="18"/>
        <v>0</v>
      </c>
      <c r="J62" s="121">
        <f t="shared" si="18"/>
        <v>0</v>
      </c>
    </row>
    <row r="63" spans="1:10" s="82" customFormat="1" ht="15">
      <c r="A63" s="128">
        <v>3210</v>
      </c>
      <c r="B63" s="116" t="s">
        <v>76</v>
      </c>
      <c r="C63" s="122"/>
      <c r="D63" s="122"/>
      <c r="E63" s="122"/>
      <c r="F63" s="122">
        <f t="shared" si="14"/>
        <v>0</v>
      </c>
      <c r="G63" s="122"/>
      <c r="H63" s="122"/>
      <c r="I63" s="122"/>
      <c r="J63" s="122">
        <f>G63+H63</f>
        <v>0</v>
      </c>
    </row>
    <row r="64" spans="1:10" s="82" customFormat="1" ht="15">
      <c r="A64" s="128">
        <v>3220</v>
      </c>
      <c r="B64" s="116" t="s">
        <v>77</v>
      </c>
      <c r="C64" s="122"/>
      <c r="D64" s="122"/>
      <c r="E64" s="122"/>
      <c r="F64" s="122">
        <f t="shared" si="14"/>
        <v>0</v>
      </c>
      <c r="G64" s="122"/>
      <c r="H64" s="122"/>
      <c r="I64" s="122"/>
      <c r="J64" s="122">
        <f>G64+H64</f>
        <v>0</v>
      </c>
    </row>
    <row r="65" spans="1:10" s="82" customFormat="1" ht="15">
      <c r="A65" s="128">
        <v>3230</v>
      </c>
      <c r="B65" s="116" t="s">
        <v>78</v>
      </c>
      <c r="C65" s="122"/>
      <c r="D65" s="122"/>
      <c r="E65" s="122"/>
      <c r="F65" s="122">
        <f t="shared" si="14"/>
        <v>0</v>
      </c>
      <c r="G65" s="122"/>
      <c r="H65" s="122"/>
      <c r="I65" s="122"/>
      <c r="J65" s="122">
        <f>G65+H65</f>
        <v>0</v>
      </c>
    </row>
    <row r="66" spans="1:10" s="82" customFormat="1" ht="15">
      <c r="A66" s="129">
        <v>3240</v>
      </c>
      <c r="B66" s="116" t="s">
        <v>79</v>
      </c>
      <c r="C66" s="122"/>
      <c r="D66" s="122"/>
      <c r="E66" s="122"/>
      <c r="F66" s="122">
        <f t="shared" si="14"/>
        <v>0</v>
      </c>
      <c r="G66" s="122"/>
      <c r="H66" s="122"/>
      <c r="I66" s="122"/>
      <c r="J66" s="122">
        <f>G66+H66</f>
        <v>0</v>
      </c>
    </row>
    <row r="67" spans="1:10" s="82" customFormat="1" ht="15">
      <c r="A67" s="180"/>
      <c r="B67" s="106" t="s">
        <v>115</v>
      </c>
      <c r="C67" s="126">
        <f aca="true" t="shared" si="19" ref="C67:J67">C6+C47</f>
        <v>2949200</v>
      </c>
      <c r="D67" s="126">
        <f t="shared" si="19"/>
        <v>80000</v>
      </c>
      <c r="E67" s="126">
        <f t="shared" si="19"/>
        <v>80000</v>
      </c>
      <c r="F67" s="126">
        <f t="shared" si="19"/>
        <v>3029200</v>
      </c>
      <c r="G67" s="126">
        <f t="shared" si="19"/>
        <v>3112310</v>
      </c>
      <c r="H67" s="126">
        <f t="shared" si="19"/>
        <v>85000</v>
      </c>
      <c r="I67" s="126">
        <f t="shared" si="19"/>
        <v>85000</v>
      </c>
      <c r="J67" s="126">
        <f t="shared" si="19"/>
        <v>3197310</v>
      </c>
    </row>
    <row r="68" spans="1:10" s="104" customFormat="1" ht="14.25">
      <c r="A68" s="133"/>
      <c r="B68" s="134"/>
      <c r="C68" s="135"/>
      <c r="D68" s="135"/>
      <c r="E68" s="135"/>
      <c r="F68" s="135"/>
      <c r="G68" s="135"/>
      <c r="H68" s="135"/>
      <c r="I68" s="135"/>
      <c r="J68" s="135"/>
    </row>
    <row r="69" spans="1:10" ht="15.75">
      <c r="A69" s="60" t="s">
        <v>195</v>
      </c>
      <c r="B69" s="60"/>
      <c r="C69" s="60"/>
      <c r="D69" s="60"/>
      <c r="E69" s="60"/>
      <c r="F69" s="60"/>
      <c r="G69" s="60"/>
      <c r="H69" s="60"/>
      <c r="I69" s="60"/>
      <c r="J69" s="37" t="s">
        <v>114</v>
      </c>
    </row>
    <row r="70" spans="1:10" ht="15" customHeight="1">
      <c r="A70" s="282" t="s">
        <v>160</v>
      </c>
      <c r="B70" s="282" t="s">
        <v>99</v>
      </c>
      <c r="C70" s="285" t="s">
        <v>166</v>
      </c>
      <c r="D70" s="286"/>
      <c r="E70" s="286"/>
      <c r="F70" s="287"/>
      <c r="G70" s="285" t="s">
        <v>176</v>
      </c>
      <c r="H70" s="286"/>
      <c r="I70" s="286"/>
      <c r="J70" s="287"/>
    </row>
    <row r="71" spans="1:10" ht="45">
      <c r="A71" s="284"/>
      <c r="B71" s="283"/>
      <c r="C71" s="185" t="s">
        <v>25</v>
      </c>
      <c r="D71" s="125" t="s">
        <v>26</v>
      </c>
      <c r="E71" s="167" t="s">
        <v>118</v>
      </c>
      <c r="F71" s="167" t="s">
        <v>121</v>
      </c>
      <c r="G71" s="185" t="s">
        <v>25</v>
      </c>
      <c r="H71" s="125" t="s">
        <v>26</v>
      </c>
      <c r="I71" s="167" t="s">
        <v>118</v>
      </c>
      <c r="J71" s="167" t="s">
        <v>122</v>
      </c>
    </row>
    <row r="72" spans="1:10" s="82" customFormat="1" ht="15">
      <c r="A72" s="67">
        <v>1</v>
      </c>
      <c r="B72" s="67">
        <v>2</v>
      </c>
      <c r="C72" s="29">
        <v>3</v>
      </c>
      <c r="D72" s="29">
        <v>4</v>
      </c>
      <c r="E72" s="29">
        <v>5</v>
      </c>
      <c r="F72" s="29">
        <v>6</v>
      </c>
      <c r="G72" s="29">
        <v>7</v>
      </c>
      <c r="H72" s="29">
        <v>8</v>
      </c>
      <c r="I72" s="29">
        <v>9</v>
      </c>
      <c r="J72" s="29">
        <v>10</v>
      </c>
    </row>
    <row r="73" spans="1:10" s="82" customFormat="1" ht="15">
      <c r="A73" s="67"/>
      <c r="B73" s="81"/>
      <c r="C73" s="162"/>
      <c r="D73" s="138"/>
      <c r="E73" s="138"/>
      <c r="F73" s="138"/>
      <c r="G73" s="138"/>
      <c r="H73" s="138"/>
      <c r="I73" s="138"/>
      <c r="J73" s="138"/>
    </row>
    <row r="74" spans="1:10" s="82" customFormat="1" ht="15">
      <c r="A74" s="67"/>
      <c r="B74" s="81"/>
      <c r="C74" s="162"/>
      <c r="D74" s="138"/>
      <c r="E74" s="138"/>
      <c r="F74" s="138"/>
      <c r="G74" s="138"/>
      <c r="H74" s="138"/>
      <c r="I74" s="138"/>
      <c r="J74" s="138"/>
    </row>
    <row r="75" spans="1:10" s="82" customFormat="1" ht="15">
      <c r="A75" s="137"/>
      <c r="B75" s="106" t="s">
        <v>115</v>
      </c>
      <c r="C75" s="136"/>
      <c r="D75" s="110"/>
      <c r="E75" s="110"/>
      <c r="F75" s="110"/>
      <c r="G75" s="110"/>
      <c r="H75" s="110"/>
      <c r="I75" s="110"/>
      <c r="J75" s="110"/>
    </row>
  </sheetData>
  <sheetProtection/>
  <mergeCells count="12">
    <mergeCell ref="A44:A45"/>
    <mergeCell ref="B44:B45"/>
    <mergeCell ref="A70:A71"/>
    <mergeCell ref="B3:B4"/>
    <mergeCell ref="A3:A4"/>
    <mergeCell ref="C70:F70"/>
    <mergeCell ref="C3:F3"/>
    <mergeCell ref="C44:F44"/>
    <mergeCell ref="G44:J44"/>
    <mergeCell ref="G70:J70"/>
    <mergeCell ref="B70:B71"/>
    <mergeCell ref="G3:J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Zeros="0" zoomScaleSheetLayoutView="90" zoomScalePageLayoutView="0" workbookViewId="0" topLeftCell="A16">
      <selection activeCell="B24" sqref="B24:F24"/>
    </sheetView>
  </sheetViews>
  <sheetFormatPr defaultColWidth="9.00390625" defaultRowHeight="12.75"/>
  <cols>
    <col min="1" max="1" width="3.625" style="36" customWidth="1"/>
    <col min="2" max="2" width="35.375" style="36" customWidth="1"/>
    <col min="3" max="14" width="11.625" style="36" customWidth="1"/>
    <col min="15" max="16384" width="9.125" style="36" customWidth="1"/>
  </cols>
  <sheetData>
    <row r="1" spans="6:14" s="64" customFormat="1" ht="15.75">
      <c r="F1" s="34"/>
      <c r="G1" s="34"/>
      <c r="H1" s="34"/>
      <c r="I1" s="34"/>
      <c r="J1" s="34"/>
      <c r="K1" s="57"/>
      <c r="L1" s="142"/>
      <c r="M1" s="142"/>
      <c r="N1" s="150"/>
    </row>
    <row r="2" spans="1:14" s="64" customFormat="1" ht="15.75">
      <c r="A2" s="34" t="s">
        <v>123</v>
      </c>
      <c r="B2" s="34"/>
      <c r="C2" s="34"/>
      <c r="D2" s="34"/>
      <c r="E2" s="34"/>
      <c r="F2" s="34"/>
      <c r="G2" s="34"/>
      <c r="H2" s="34"/>
      <c r="I2" s="34"/>
      <c r="J2" s="34"/>
      <c r="K2" s="57"/>
      <c r="L2" s="142"/>
      <c r="M2" s="142"/>
      <c r="N2" s="150"/>
    </row>
    <row r="3" spans="1:14" ht="15.75" customHeight="1">
      <c r="A3" s="35" t="s">
        <v>196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7" t="s">
        <v>114</v>
      </c>
    </row>
    <row r="4" spans="1:14" s="113" customFormat="1" ht="15" customHeight="1">
      <c r="A4" s="282" t="s">
        <v>11</v>
      </c>
      <c r="B4" s="282" t="s">
        <v>124</v>
      </c>
      <c r="C4" s="258" t="s">
        <v>173</v>
      </c>
      <c r="D4" s="259"/>
      <c r="E4" s="259"/>
      <c r="F4" s="260"/>
      <c r="G4" s="258" t="s">
        <v>174</v>
      </c>
      <c r="H4" s="259"/>
      <c r="I4" s="259"/>
      <c r="J4" s="260"/>
      <c r="K4" s="258" t="s">
        <v>175</v>
      </c>
      <c r="L4" s="259"/>
      <c r="M4" s="259"/>
      <c r="N4" s="260"/>
    </row>
    <row r="5" spans="1:14" s="82" customFormat="1" ht="60">
      <c r="A5" s="284"/>
      <c r="B5" s="284"/>
      <c r="C5" s="185" t="s">
        <v>25</v>
      </c>
      <c r="D5" s="125" t="s">
        <v>26</v>
      </c>
      <c r="E5" s="167" t="s">
        <v>118</v>
      </c>
      <c r="F5" s="167" t="s">
        <v>121</v>
      </c>
      <c r="G5" s="185" t="s">
        <v>25</v>
      </c>
      <c r="H5" s="125" t="s">
        <v>26</v>
      </c>
      <c r="I5" s="167" t="s">
        <v>118</v>
      </c>
      <c r="J5" s="167" t="s">
        <v>122</v>
      </c>
      <c r="K5" s="185" t="s">
        <v>25</v>
      </c>
      <c r="L5" s="125" t="s">
        <v>26</v>
      </c>
      <c r="M5" s="167" t="s">
        <v>118</v>
      </c>
      <c r="N5" s="167" t="s">
        <v>19</v>
      </c>
    </row>
    <row r="6" spans="1:14" s="82" customFormat="1" ht="1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</row>
    <row r="7" spans="1:14" s="82" customFormat="1" ht="15">
      <c r="A7" s="163"/>
      <c r="B7" s="14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s="82" customFormat="1" ht="15">
      <c r="A8" s="144"/>
      <c r="B8" s="144"/>
      <c r="C8" s="138"/>
      <c r="D8" s="138"/>
      <c r="E8" s="138"/>
      <c r="F8" s="109"/>
      <c r="G8" s="138"/>
      <c r="H8" s="138"/>
      <c r="I8" s="138"/>
      <c r="J8" s="109"/>
      <c r="K8" s="138"/>
      <c r="L8" s="138"/>
      <c r="M8" s="138"/>
      <c r="N8" s="109"/>
    </row>
    <row r="9" spans="1:14" s="82" customFormat="1" ht="15">
      <c r="A9" s="144"/>
      <c r="B9" s="144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s="82" customFormat="1" ht="15">
      <c r="A10" s="144"/>
      <c r="B10" s="144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s="82" customFormat="1" ht="15">
      <c r="A11" s="144"/>
      <c r="B11" s="144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</row>
    <row r="12" spans="1:14" s="82" customFormat="1" ht="15">
      <c r="A12" s="144"/>
      <c r="B12" s="144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4" s="82" customFormat="1" ht="15">
      <c r="A13" s="144"/>
      <c r="B13" s="144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4" s="82" customFormat="1" ht="15">
      <c r="A14" s="144"/>
      <c r="B14" s="144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4" s="82" customFormat="1" ht="15">
      <c r="A15" s="144"/>
      <c r="B15" s="144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</row>
    <row r="16" spans="1:14" s="82" customFormat="1" ht="15">
      <c r="A16" s="144"/>
      <c r="B16" s="144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</row>
    <row r="17" spans="1:14" s="82" customFormat="1" ht="15">
      <c r="A17" s="125"/>
      <c r="B17" s="32" t="s">
        <v>115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="82" customFormat="1" ht="15"/>
    <row r="19" spans="1:14" s="82" customFormat="1" ht="15.75">
      <c r="A19" s="35" t="s">
        <v>197</v>
      </c>
      <c r="C19" s="141"/>
      <c r="D19" s="141"/>
      <c r="E19" s="141"/>
      <c r="F19" s="141"/>
      <c r="G19" s="141"/>
      <c r="H19" s="141"/>
      <c r="I19" s="141"/>
      <c r="J19" s="141"/>
      <c r="N19" s="37" t="s">
        <v>114</v>
      </c>
    </row>
    <row r="20" spans="1:14" s="82" customFormat="1" ht="15">
      <c r="A20" s="282" t="s">
        <v>11</v>
      </c>
      <c r="B20" s="291" t="s">
        <v>124</v>
      </c>
      <c r="C20" s="292"/>
      <c r="D20" s="292"/>
      <c r="E20" s="292"/>
      <c r="F20" s="293"/>
      <c r="G20" s="285" t="s">
        <v>166</v>
      </c>
      <c r="H20" s="286"/>
      <c r="I20" s="286"/>
      <c r="J20" s="287"/>
      <c r="K20" s="285" t="s">
        <v>176</v>
      </c>
      <c r="L20" s="286"/>
      <c r="M20" s="286"/>
      <c r="N20" s="287"/>
    </row>
    <row r="21" spans="1:14" s="82" customFormat="1" ht="60">
      <c r="A21" s="284"/>
      <c r="B21" s="294"/>
      <c r="C21" s="295"/>
      <c r="D21" s="295"/>
      <c r="E21" s="295"/>
      <c r="F21" s="296"/>
      <c r="G21" s="185" t="s">
        <v>25</v>
      </c>
      <c r="H21" s="125" t="s">
        <v>26</v>
      </c>
      <c r="I21" s="167" t="s">
        <v>118</v>
      </c>
      <c r="J21" s="167" t="s">
        <v>121</v>
      </c>
      <c r="K21" s="185" t="s">
        <v>25</v>
      </c>
      <c r="L21" s="125" t="s">
        <v>26</v>
      </c>
      <c r="M21" s="167" t="s">
        <v>118</v>
      </c>
      <c r="N21" s="167" t="s">
        <v>122</v>
      </c>
    </row>
    <row r="22" spans="1:14" s="82" customFormat="1" ht="15">
      <c r="A22" s="67">
        <v>1</v>
      </c>
      <c r="B22" s="290">
        <v>2</v>
      </c>
      <c r="C22" s="290"/>
      <c r="D22" s="290"/>
      <c r="E22" s="290"/>
      <c r="F22" s="290"/>
      <c r="G22" s="67">
        <v>3</v>
      </c>
      <c r="H22" s="67">
        <v>4</v>
      </c>
      <c r="I22" s="67">
        <v>5</v>
      </c>
      <c r="J22" s="67">
        <v>6</v>
      </c>
      <c r="K22" s="67">
        <v>7</v>
      </c>
      <c r="L22" s="67">
        <v>8</v>
      </c>
      <c r="M22" s="67">
        <v>9</v>
      </c>
      <c r="N22" s="67">
        <v>10</v>
      </c>
    </row>
    <row r="23" spans="1:14" s="82" customFormat="1" ht="33.75" customHeight="1">
      <c r="A23" s="163"/>
      <c r="B23" s="289"/>
      <c r="C23" s="289"/>
      <c r="D23" s="289"/>
      <c r="E23" s="289"/>
      <c r="F23" s="289"/>
      <c r="G23" s="114"/>
      <c r="H23" s="114"/>
      <c r="I23" s="114"/>
      <c r="J23" s="114"/>
      <c r="K23" s="114"/>
      <c r="L23" s="114"/>
      <c r="M23" s="114"/>
      <c r="N23" s="114"/>
    </row>
    <row r="24" spans="1:14" s="82" customFormat="1" ht="15">
      <c r="A24" s="144"/>
      <c r="B24" s="289"/>
      <c r="C24" s="289"/>
      <c r="D24" s="289"/>
      <c r="E24" s="289"/>
      <c r="F24" s="289"/>
      <c r="G24" s="138"/>
      <c r="H24" s="138"/>
      <c r="I24" s="138"/>
      <c r="J24" s="109"/>
      <c r="K24" s="138"/>
      <c r="L24" s="138"/>
      <c r="M24" s="138"/>
      <c r="N24" s="109"/>
    </row>
    <row r="25" spans="1:14" s="82" customFormat="1" ht="15">
      <c r="A25" s="144"/>
      <c r="B25" s="289"/>
      <c r="C25" s="289"/>
      <c r="D25" s="289"/>
      <c r="E25" s="289"/>
      <c r="F25" s="289"/>
      <c r="G25" s="138"/>
      <c r="H25" s="138"/>
      <c r="I25" s="138"/>
      <c r="J25" s="109"/>
      <c r="K25" s="138"/>
      <c r="L25" s="138"/>
      <c r="M25" s="138"/>
      <c r="N25" s="109"/>
    </row>
    <row r="26" spans="1:14" s="82" customFormat="1" ht="15">
      <c r="A26" s="144"/>
      <c r="B26" s="289"/>
      <c r="C26" s="289"/>
      <c r="D26" s="289"/>
      <c r="E26" s="289"/>
      <c r="F26" s="289"/>
      <c r="G26" s="109"/>
      <c r="H26" s="109"/>
      <c r="I26" s="109"/>
      <c r="J26" s="109"/>
      <c r="K26" s="109"/>
      <c r="L26" s="109"/>
      <c r="M26" s="109"/>
      <c r="N26" s="109"/>
    </row>
    <row r="27" spans="1:14" s="82" customFormat="1" ht="15">
      <c r="A27" s="144"/>
      <c r="B27" s="289"/>
      <c r="C27" s="289"/>
      <c r="D27" s="289"/>
      <c r="E27" s="289"/>
      <c r="F27" s="289"/>
      <c r="G27" s="109"/>
      <c r="H27" s="109"/>
      <c r="I27" s="109"/>
      <c r="J27" s="109"/>
      <c r="K27" s="109"/>
      <c r="L27" s="109"/>
      <c r="M27" s="109"/>
      <c r="N27" s="109"/>
    </row>
    <row r="28" spans="1:14" s="82" customFormat="1" ht="15">
      <c r="A28" s="144"/>
      <c r="B28" s="289"/>
      <c r="C28" s="289"/>
      <c r="D28" s="289"/>
      <c r="E28" s="289"/>
      <c r="F28" s="289"/>
      <c r="G28" s="109"/>
      <c r="H28" s="109"/>
      <c r="I28" s="109"/>
      <c r="J28" s="109"/>
      <c r="K28" s="109"/>
      <c r="L28" s="109"/>
      <c r="M28" s="109"/>
      <c r="N28" s="109"/>
    </row>
    <row r="29" spans="1:14" s="82" customFormat="1" ht="15">
      <c r="A29" s="144"/>
      <c r="B29" s="289"/>
      <c r="C29" s="289"/>
      <c r="D29" s="289"/>
      <c r="E29" s="289"/>
      <c r="F29" s="289"/>
      <c r="G29" s="109"/>
      <c r="H29" s="109"/>
      <c r="I29" s="109"/>
      <c r="J29" s="109"/>
      <c r="K29" s="109"/>
      <c r="L29" s="109"/>
      <c r="M29" s="109"/>
      <c r="N29" s="109"/>
    </row>
    <row r="30" spans="1:14" s="82" customFormat="1" ht="15">
      <c r="A30" s="144"/>
      <c r="B30" s="289"/>
      <c r="C30" s="289"/>
      <c r="D30" s="289"/>
      <c r="E30" s="289"/>
      <c r="F30" s="289"/>
      <c r="G30" s="109"/>
      <c r="H30" s="109"/>
      <c r="I30" s="109"/>
      <c r="J30" s="109"/>
      <c r="K30" s="109"/>
      <c r="L30" s="109"/>
      <c r="M30" s="109"/>
      <c r="N30" s="109"/>
    </row>
    <row r="31" spans="1:14" s="82" customFormat="1" ht="15">
      <c r="A31" s="144"/>
      <c r="B31" s="289"/>
      <c r="C31" s="289"/>
      <c r="D31" s="289"/>
      <c r="E31" s="289"/>
      <c r="F31" s="289"/>
      <c r="G31" s="109"/>
      <c r="H31" s="109"/>
      <c r="I31" s="109"/>
      <c r="J31" s="109"/>
      <c r="K31" s="109"/>
      <c r="L31" s="109"/>
      <c r="M31" s="109"/>
      <c r="N31" s="109"/>
    </row>
    <row r="32" spans="1:14" s="82" customFormat="1" ht="15">
      <c r="A32" s="144"/>
      <c r="B32" s="289"/>
      <c r="C32" s="289"/>
      <c r="D32" s="289"/>
      <c r="E32" s="289"/>
      <c r="F32" s="289"/>
      <c r="G32" s="109"/>
      <c r="H32" s="109"/>
      <c r="I32" s="109"/>
      <c r="J32" s="109"/>
      <c r="K32" s="109"/>
      <c r="L32" s="109"/>
      <c r="M32" s="109"/>
      <c r="N32" s="109"/>
    </row>
    <row r="33" spans="1:14" s="82" customFormat="1" ht="15">
      <c r="A33" s="125"/>
      <c r="B33" s="288" t="s">
        <v>115</v>
      </c>
      <c r="C33" s="288"/>
      <c r="D33" s="288"/>
      <c r="E33" s="288"/>
      <c r="F33" s="288"/>
      <c r="G33" s="110"/>
      <c r="H33" s="110"/>
      <c r="I33" s="110"/>
      <c r="J33" s="110"/>
      <c r="K33" s="110"/>
      <c r="L33" s="110"/>
      <c r="M33" s="110"/>
      <c r="N33" s="110"/>
    </row>
  </sheetData>
  <sheetProtection/>
  <mergeCells count="21">
    <mergeCell ref="A4:A5"/>
    <mergeCell ref="C4:F4"/>
    <mergeCell ref="G4:J4"/>
    <mergeCell ref="K20:N20"/>
    <mergeCell ref="A20:A21"/>
    <mergeCell ref="G20:J20"/>
    <mergeCell ref="B20:F21"/>
    <mergeCell ref="B22:F22"/>
    <mergeCell ref="B32:F32"/>
    <mergeCell ref="B23:F23"/>
    <mergeCell ref="B24:F24"/>
    <mergeCell ref="K4:N4"/>
    <mergeCell ref="B4:B5"/>
    <mergeCell ref="B33:F33"/>
    <mergeCell ref="B26:F26"/>
    <mergeCell ref="B27:F27"/>
    <mergeCell ref="B28:F28"/>
    <mergeCell ref="B29:F29"/>
    <mergeCell ref="B25:F25"/>
    <mergeCell ref="B30:F30"/>
    <mergeCell ref="B31:F3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showZeros="0" zoomScaleSheetLayoutView="90" zoomScalePageLayoutView="0" workbookViewId="0" topLeftCell="B14">
      <selection activeCell="L22" sqref="L22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6" width="7.875" style="36" customWidth="1"/>
    <col min="7" max="7" width="13.625" style="36" bestFit="1" customWidth="1"/>
    <col min="8" max="9" width="11.875" style="36" customWidth="1"/>
    <col min="10" max="10" width="9.875" style="36" bestFit="1" customWidth="1"/>
    <col min="11" max="12" width="11.875" style="36" customWidth="1"/>
    <col min="13" max="13" width="9.875" style="36" bestFit="1" customWidth="1"/>
    <col min="14" max="15" width="11.875" style="36" customWidth="1"/>
    <col min="16" max="16384" width="9.125" style="36" customWidth="1"/>
  </cols>
  <sheetData>
    <row r="1" spans="8:15" s="64" customFormat="1" ht="15.75">
      <c r="H1" s="34"/>
      <c r="I1" s="34"/>
      <c r="J1" s="142"/>
      <c r="L1" s="57"/>
      <c r="M1" s="142"/>
      <c r="N1" s="142"/>
      <c r="O1" s="150"/>
    </row>
    <row r="2" spans="1:15" s="64" customFormat="1" ht="15.75">
      <c r="A2" s="34" t="s">
        <v>125</v>
      </c>
      <c r="B2" s="34"/>
      <c r="C2" s="34"/>
      <c r="D2" s="34"/>
      <c r="E2" s="34"/>
      <c r="F2" s="34"/>
      <c r="G2" s="34"/>
      <c r="H2" s="34"/>
      <c r="I2" s="34"/>
      <c r="J2" s="142"/>
      <c r="K2" s="142"/>
      <c r="L2" s="57"/>
      <c r="M2" s="142"/>
      <c r="N2" s="142"/>
      <c r="O2" s="150"/>
    </row>
    <row r="3" spans="1:14" ht="15.75">
      <c r="A3" s="35" t="s">
        <v>198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</row>
    <row r="4" spans="1:15" s="113" customFormat="1" ht="15">
      <c r="A4" s="282" t="s">
        <v>11</v>
      </c>
      <c r="B4" s="282" t="s">
        <v>12</v>
      </c>
      <c r="C4" s="282" t="s">
        <v>13</v>
      </c>
      <c r="D4" s="291" t="s">
        <v>14</v>
      </c>
      <c r="E4" s="292"/>
      <c r="F4" s="293"/>
      <c r="G4" s="285" t="s">
        <v>173</v>
      </c>
      <c r="H4" s="286"/>
      <c r="I4" s="287"/>
      <c r="J4" s="285" t="s">
        <v>174</v>
      </c>
      <c r="K4" s="286"/>
      <c r="L4" s="287"/>
      <c r="M4" s="298" t="s">
        <v>175</v>
      </c>
      <c r="N4" s="298"/>
      <c r="O4" s="298"/>
    </row>
    <row r="5" spans="1:15" s="113" customFormat="1" ht="30">
      <c r="A5" s="284"/>
      <c r="B5" s="284"/>
      <c r="C5" s="284"/>
      <c r="D5" s="294"/>
      <c r="E5" s="295"/>
      <c r="F5" s="296"/>
      <c r="G5" s="186" t="s">
        <v>25</v>
      </c>
      <c r="H5" s="186" t="s">
        <v>26</v>
      </c>
      <c r="I5" s="167" t="s">
        <v>126</v>
      </c>
      <c r="J5" s="186" t="s">
        <v>25</v>
      </c>
      <c r="K5" s="186" t="s">
        <v>26</v>
      </c>
      <c r="L5" s="167" t="s">
        <v>127</v>
      </c>
      <c r="M5" s="125" t="s">
        <v>25</v>
      </c>
      <c r="N5" s="125" t="s">
        <v>26</v>
      </c>
      <c r="O5" s="167" t="s">
        <v>128</v>
      </c>
    </row>
    <row r="6" spans="1:15" s="82" customFormat="1" ht="15">
      <c r="A6" s="67">
        <v>1</v>
      </c>
      <c r="B6" s="67">
        <v>2</v>
      </c>
      <c r="C6" s="67">
        <v>3</v>
      </c>
      <c r="D6" s="303">
        <v>4</v>
      </c>
      <c r="E6" s="304"/>
      <c r="F6" s="305"/>
      <c r="G6" s="67">
        <v>5</v>
      </c>
      <c r="H6" s="67">
        <v>6</v>
      </c>
      <c r="I6" s="67">
        <v>7</v>
      </c>
      <c r="J6" s="67">
        <v>8</v>
      </c>
      <c r="K6" s="67">
        <v>9</v>
      </c>
      <c r="L6" s="67">
        <v>10</v>
      </c>
      <c r="M6" s="67">
        <v>11</v>
      </c>
      <c r="N6" s="67">
        <v>12</v>
      </c>
      <c r="O6" s="67">
        <v>13</v>
      </c>
    </row>
    <row r="7" spans="1:15" s="82" customFormat="1" ht="15">
      <c r="A7" s="125">
        <v>1</v>
      </c>
      <c r="B7" s="211" t="s">
        <v>230</v>
      </c>
      <c r="C7" s="212"/>
      <c r="D7" s="306"/>
      <c r="E7" s="306"/>
      <c r="F7" s="306"/>
      <c r="G7" s="143"/>
      <c r="H7" s="143"/>
      <c r="I7" s="143"/>
      <c r="J7" s="143"/>
      <c r="K7" s="143"/>
      <c r="L7" s="143"/>
      <c r="M7" s="143"/>
      <c r="N7" s="143"/>
      <c r="O7" s="162"/>
    </row>
    <row r="8" spans="1:15" s="82" customFormat="1" ht="24">
      <c r="A8" s="125"/>
      <c r="B8" s="213" t="s">
        <v>253</v>
      </c>
      <c r="C8" s="214" t="s">
        <v>255</v>
      </c>
      <c r="D8" s="297" t="s">
        <v>239</v>
      </c>
      <c r="E8" s="297"/>
      <c r="F8" s="297"/>
      <c r="G8" s="145">
        <v>17</v>
      </c>
      <c r="H8" s="145"/>
      <c r="I8" s="145">
        <f>G8</f>
        <v>17</v>
      </c>
      <c r="J8" s="145">
        <v>17</v>
      </c>
      <c r="K8" s="145"/>
      <c r="L8" s="145">
        <f>J8</f>
        <v>17</v>
      </c>
      <c r="M8" s="145">
        <v>17</v>
      </c>
      <c r="N8" s="145"/>
      <c r="O8" s="162">
        <f>M8</f>
        <v>17</v>
      </c>
    </row>
    <row r="9" spans="1:15" s="82" customFormat="1" ht="24">
      <c r="A9" s="139"/>
      <c r="B9" s="213" t="s">
        <v>254</v>
      </c>
      <c r="C9" s="214" t="s">
        <v>256</v>
      </c>
      <c r="D9" s="297" t="s">
        <v>257</v>
      </c>
      <c r="E9" s="297"/>
      <c r="F9" s="297"/>
      <c r="G9" s="145">
        <v>2</v>
      </c>
      <c r="H9" s="145"/>
      <c r="I9" s="145">
        <f aca="true" t="shared" si="0" ref="I9:I17">G9</f>
        <v>2</v>
      </c>
      <c r="J9" s="145">
        <v>2</v>
      </c>
      <c r="K9" s="145"/>
      <c r="L9" s="145">
        <f aca="true" t="shared" si="1" ref="L9:L17">J9</f>
        <v>2</v>
      </c>
      <c r="M9" s="145">
        <v>2</v>
      </c>
      <c r="N9" s="145"/>
      <c r="O9" s="162">
        <f aca="true" t="shared" si="2" ref="O9:O17">M9</f>
        <v>2</v>
      </c>
    </row>
    <row r="10" spans="1:15" s="82" customFormat="1" ht="36.75" customHeight="1">
      <c r="A10" s="139"/>
      <c r="B10" s="213" t="s">
        <v>258</v>
      </c>
      <c r="C10" s="214" t="s">
        <v>259</v>
      </c>
      <c r="D10" s="297" t="s">
        <v>257</v>
      </c>
      <c r="E10" s="297"/>
      <c r="F10" s="297"/>
      <c r="G10" s="145">
        <v>8</v>
      </c>
      <c r="H10" s="145"/>
      <c r="I10" s="145">
        <f t="shared" si="0"/>
        <v>8</v>
      </c>
      <c r="J10" s="145">
        <v>8</v>
      </c>
      <c r="K10" s="145"/>
      <c r="L10" s="145">
        <f t="shared" si="1"/>
        <v>8</v>
      </c>
      <c r="M10" s="145">
        <v>8</v>
      </c>
      <c r="N10" s="145"/>
      <c r="O10" s="162">
        <f t="shared" si="2"/>
        <v>8</v>
      </c>
    </row>
    <row r="11" spans="1:15" s="82" customFormat="1" ht="14.25" customHeight="1">
      <c r="A11" s="125">
        <v>2</v>
      </c>
      <c r="B11" s="211" t="s">
        <v>231</v>
      </c>
      <c r="C11" s="214"/>
      <c r="D11" s="297"/>
      <c r="E11" s="297"/>
      <c r="F11" s="297"/>
      <c r="G11" s="145"/>
      <c r="H11" s="145"/>
      <c r="I11" s="145">
        <f t="shared" si="0"/>
        <v>0</v>
      </c>
      <c r="J11" s="145"/>
      <c r="K11" s="145"/>
      <c r="L11" s="145">
        <f t="shared" si="1"/>
        <v>0</v>
      </c>
      <c r="M11" s="145"/>
      <c r="N11" s="145"/>
      <c r="O11" s="162">
        <f t="shared" si="2"/>
        <v>0</v>
      </c>
    </row>
    <row r="12" spans="1:15" s="82" customFormat="1" ht="84">
      <c r="A12" s="125"/>
      <c r="B12" s="213" t="s">
        <v>260</v>
      </c>
      <c r="C12" s="214" t="s">
        <v>235</v>
      </c>
      <c r="D12" s="297" t="s">
        <v>261</v>
      </c>
      <c r="E12" s="297"/>
      <c r="F12" s="297"/>
      <c r="G12" s="145">
        <v>20</v>
      </c>
      <c r="H12" s="145"/>
      <c r="I12" s="145">
        <f t="shared" si="0"/>
        <v>20</v>
      </c>
      <c r="J12" s="145">
        <v>20</v>
      </c>
      <c r="K12" s="145"/>
      <c r="L12" s="145">
        <f t="shared" si="1"/>
        <v>20</v>
      </c>
      <c r="M12" s="145">
        <v>20</v>
      </c>
      <c r="N12" s="145"/>
      <c r="O12" s="162">
        <f t="shared" si="2"/>
        <v>20</v>
      </c>
    </row>
    <row r="13" spans="1:15" s="82" customFormat="1" ht="75.75" customHeight="1">
      <c r="A13" s="206"/>
      <c r="B13" s="213" t="s">
        <v>262</v>
      </c>
      <c r="C13" s="214" t="s">
        <v>235</v>
      </c>
      <c r="D13" s="297" t="s">
        <v>261</v>
      </c>
      <c r="E13" s="297"/>
      <c r="F13" s="297"/>
      <c r="G13" s="207">
        <v>158</v>
      </c>
      <c r="H13" s="145"/>
      <c r="I13" s="145">
        <f t="shared" si="0"/>
        <v>158</v>
      </c>
      <c r="J13" s="145">
        <v>158</v>
      </c>
      <c r="K13" s="145"/>
      <c r="L13" s="145">
        <f t="shared" si="1"/>
        <v>158</v>
      </c>
      <c r="M13" s="145">
        <v>158</v>
      </c>
      <c r="N13" s="145"/>
      <c r="O13" s="162">
        <f t="shared" si="2"/>
        <v>158</v>
      </c>
    </row>
    <row r="14" spans="1:15" s="82" customFormat="1" ht="53.25" customHeight="1">
      <c r="A14" s="206"/>
      <c r="B14" s="213" t="s">
        <v>263</v>
      </c>
      <c r="C14" s="214" t="s">
        <v>236</v>
      </c>
      <c r="D14" s="297" t="s">
        <v>264</v>
      </c>
      <c r="E14" s="297"/>
      <c r="F14" s="297"/>
      <c r="G14" s="207">
        <v>6552</v>
      </c>
      <c r="H14" s="145"/>
      <c r="I14" s="145">
        <f t="shared" si="0"/>
        <v>6552</v>
      </c>
      <c r="J14" s="145">
        <v>7000</v>
      </c>
      <c r="K14" s="145"/>
      <c r="L14" s="145">
        <f t="shared" si="1"/>
        <v>7000</v>
      </c>
      <c r="M14" s="145">
        <v>7000</v>
      </c>
      <c r="N14" s="145"/>
      <c r="O14" s="162">
        <f t="shared" si="2"/>
        <v>7000</v>
      </c>
    </row>
    <row r="15" spans="1:15" s="82" customFormat="1" ht="39" customHeight="1">
      <c r="A15" s="206"/>
      <c r="B15" s="213" t="s">
        <v>265</v>
      </c>
      <c r="C15" s="214" t="s">
        <v>235</v>
      </c>
      <c r="D15" s="299" t="s">
        <v>267</v>
      </c>
      <c r="E15" s="300"/>
      <c r="F15" s="301"/>
      <c r="G15" s="207">
        <v>56</v>
      </c>
      <c r="H15" s="145"/>
      <c r="I15" s="145">
        <f t="shared" si="0"/>
        <v>56</v>
      </c>
      <c r="J15" s="145">
        <v>15</v>
      </c>
      <c r="K15" s="145"/>
      <c r="L15" s="145">
        <f t="shared" si="1"/>
        <v>15</v>
      </c>
      <c r="M15" s="145">
        <v>15</v>
      </c>
      <c r="N15" s="145"/>
      <c r="O15" s="162">
        <f t="shared" si="2"/>
        <v>15</v>
      </c>
    </row>
    <row r="16" spans="1:15" s="82" customFormat="1" ht="36" customHeight="1">
      <c r="A16" s="206"/>
      <c r="B16" s="213" t="s">
        <v>266</v>
      </c>
      <c r="C16" s="214" t="s">
        <v>236</v>
      </c>
      <c r="D16" s="299" t="s">
        <v>267</v>
      </c>
      <c r="E16" s="300"/>
      <c r="F16" s="301"/>
      <c r="G16" s="207">
        <v>10495</v>
      </c>
      <c r="H16" s="145"/>
      <c r="I16" s="145">
        <f t="shared" si="0"/>
        <v>10495</v>
      </c>
      <c r="J16" s="145">
        <v>500</v>
      </c>
      <c r="K16" s="145"/>
      <c r="L16" s="145">
        <f t="shared" si="1"/>
        <v>500</v>
      </c>
      <c r="M16" s="145">
        <v>500</v>
      </c>
      <c r="N16" s="145"/>
      <c r="O16" s="162">
        <f t="shared" si="2"/>
        <v>500</v>
      </c>
    </row>
    <row r="17" spans="1:15" ht="18.75" customHeight="1">
      <c r="A17" s="206">
        <v>3</v>
      </c>
      <c r="B17" s="211" t="s">
        <v>232</v>
      </c>
      <c r="C17" s="212"/>
      <c r="D17" s="302"/>
      <c r="E17" s="302"/>
      <c r="F17" s="302"/>
      <c r="G17" s="206"/>
      <c r="H17" s="206"/>
      <c r="I17" s="145">
        <f t="shared" si="0"/>
        <v>0</v>
      </c>
      <c r="J17" s="206"/>
      <c r="K17" s="206"/>
      <c r="L17" s="145">
        <f t="shared" si="1"/>
        <v>0</v>
      </c>
      <c r="M17" s="206"/>
      <c r="N17" s="206"/>
      <c r="O17" s="162">
        <f t="shared" si="2"/>
        <v>0</v>
      </c>
    </row>
    <row r="18" spans="1:15" ht="33" customHeight="1">
      <c r="A18" s="206"/>
      <c r="B18" s="213" t="s">
        <v>271</v>
      </c>
      <c r="C18" s="214" t="s">
        <v>234</v>
      </c>
      <c r="D18" s="299" t="s">
        <v>272</v>
      </c>
      <c r="E18" s="300"/>
      <c r="F18" s="301"/>
      <c r="G18" s="206">
        <v>2206018</v>
      </c>
      <c r="H18" s="206">
        <v>65000</v>
      </c>
      <c r="I18" s="145">
        <f>G18+H18</f>
        <v>2271018</v>
      </c>
      <c r="J18" s="206">
        <v>2402600</v>
      </c>
      <c r="K18" s="206">
        <v>75000</v>
      </c>
      <c r="L18" s="145">
        <f>J18+K18</f>
        <v>2477600</v>
      </c>
      <c r="M18" s="206">
        <v>2666600</v>
      </c>
      <c r="N18" s="206">
        <v>20000</v>
      </c>
      <c r="O18" s="162">
        <f>M18+N18</f>
        <v>2686600</v>
      </c>
    </row>
    <row r="19" spans="1:15" ht="36">
      <c r="A19" s="206"/>
      <c r="B19" s="213" t="s">
        <v>270</v>
      </c>
      <c r="C19" s="214" t="s">
        <v>234</v>
      </c>
      <c r="D19" s="297" t="s">
        <v>240</v>
      </c>
      <c r="E19" s="297"/>
      <c r="F19" s="297"/>
      <c r="G19" s="216">
        <v>113614</v>
      </c>
      <c r="H19" s="206">
        <v>3824</v>
      </c>
      <c r="I19" s="145">
        <f aca="true" t="shared" si="3" ref="I19:I25">G19+H19</f>
        <v>117438</v>
      </c>
      <c r="J19" s="206">
        <v>119859</v>
      </c>
      <c r="K19" s="206">
        <v>4412</v>
      </c>
      <c r="L19" s="145">
        <f aca="true" t="shared" si="4" ref="L19:L25">J19+K19</f>
        <v>124271</v>
      </c>
      <c r="M19" s="206">
        <v>156858</v>
      </c>
      <c r="N19" s="206">
        <v>1176</v>
      </c>
      <c r="O19" s="162">
        <f aca="true" t="shared" si="5" ref="O19:O25">M19+N19</f>
        <v>158034</v>
      </c>
    </row>
    <row r="20" spans="1:15" ht="45" customHeight="1">
      <c r="A20" s="206"/>
      <c r="B20" s="213" t="s">
        <v>268</v>
      </c>
      <c r="C20" s="214" t="s">
        <v>234</v>
      </c>
      <c r="D20" s="297" t="s">
        <v>240</v>
      </c>
      <c r="E20" s="297"/>
      <c r="F20" s="297"/>
      <c r="G20" s="206">
        <v>4903</v>
      </c>
      <c r="H20" s="206"/>
      <c r="I20" s="145">
        <f t="shared" si="3"/>
        <v>4903</v>
      </c>
      <c r="J20" s="206">
        <v>24333</v>
      </c>
      <c r="K20" s="206"/>
      <c r="L20" s="145">
        <f t="shared" si="4"/>
        <v>24333</v>
      </c>
      <c r="M20" s="216">
        <f>515000/M15</f>
        <v>34333</v>
      </c>
      <c r="N20" s="206"/>
      <c r="O20" s="162">
        <f t="shared" si="5"/>
        <v>34333</v>
      </c>
    </row>
    <row r="21" spans="1:15" ht="39.75" customHeight="1">
      <c r="A21" s="206"/>
      <c r="B21" s="213" t="s">
        <v>269</v>
      </c>
      <c r="C21" s="214" t="s">
        <v>234</v>
      </c>
      <c r="D21" s="297" t="s">
        <v>240</v>
      </c>
      <c r="E21" s="297"/>
      <c r="F21" s="297"/>
      <c r="G21" s="206">
        <v>26</v>
      </c>
      <c r="H21" s="206"/>
      <c r="I21" s="145">
        <f t="shared" si="3"/>
        <v>26</v>
      </c>
      <c r="J21" s="206">
        <v>730</v>
      </c>
      <c r="K21" s="206"/>
      <c r="L21" s="145">
        <f t="shared" si="4"/>
        <v>730</v>
      </c>
      <c r="M21" s="216">
        <f>515000/M16</f>
        <v>1030</v>
      </c>
      <c r="N21" s="206"/>
      <c r="O21" s="162">
        <f t="shared" si="5"/>
        <v>1030</v>
      </c>
    </row>
    <row r="22" spans="1:15" ht="18.75" customHeight="1">
      <c r="A22" s="206">
        <v>4</v>
      </c>
      <c r="B22" s="211" t="s">
        <v>233</v>
      </c>
      <c r="C22" s="214"/>
      <c r="D22" s="297"/>
      <c r="E22" s="297"/>
      <c r="F22" s="297"/>
      <c r="G22" s="206"/>
      <c r="H22" s="206"/>
      <c r="I22" s="145">
        <f t="shared" si="3"/>
        <v>0</v>
      </c>
      <c r="J22" s="206"/>
      <c r="K22" s="206"/>
      <c r="L22" s="145">
        <f t="shared" si="4"/>
        <v>0</v>
      </c>
      <c r="M22" s="206"/>
      <c r="N22" s="206"/>
      <c r="O22" s="162">
        <f t="shared" si="5"/>
        <v>0</v>
      </c>
    </row>
    <row r="23" spans="1:15" ht="50.25" customHeight="1">
      <c r="A23" s="206"/>
      <c r="B23" s="213" t="s">
        <v>273</v>
      </c>
      <c r="C23" s="214" t="s">
        <v>236</v>
      </c>
      <c r="D23" s="297" t="s">
        <v>241</v>
      </c>
      <c r="E23" s="297"/>
      <c r="F23" s="297"/>
      <c r="G23" s="206">
        <v>18</v>
      </c>
      <c r="H23" s="206"/>
      <c r="I23" s="145">
        <f t="shared" si="3"/>
        <v>18</v>
      </c>
      <c r="J23" s="206">
        <v>8</v>
      </c>
      <c r="K23" s="206"/>
      <c r="L23" s="145">
        <f t="shared" si="4"/>
        <v>8</v>
      </c>
      <c r="M23" s="206">
        <v>8</v>
      </c>
      <c r="N23" s="206"/>
      <c r="O23" s="162">
        <f t="shared" si="5"/>
        <v>8</v>
      </c>
    </row>
    <row r="24" spans="1:15" ht="60">
      <c r="A24" s="206"/>
      <c r="B24" s="213" t="s">
        <v>274</v>
      </c>
      <c r="C24" s="215" t="s">
        <v>236</v>
      </c>
      <c r="D24" s="297" t="s">
        <v>241</v>
      </c>
      <c r="E24" s="297"/>
      <c r="F24" s="297"/>
      <c r="G24" s="206">
        <v>89</v>
      </c>
      <c r="H24" s="206"/>
      <c r="I24" s="145">
        <f t="shared" si="3"/>
        <v>89</v>
      </c>
      <c r="J24" s="206">
        <v>65</v>
      </c>
      <c r="K24" s="206"/>
      <c r="L24" s="145">
        <f t="shared" si="4"/>
        <v>65</v>
      </c>
      <c r="M24" s="206">
        <v>65</v>
      </c>
      <c r="N24" s="206"/>
      <c r="O24" s="162">
        <f t="shared" si="5"/>
        <v>65</v>
      </c>
    </row>
    <row r="25" spans="1:15" ht="60">
      <c r="A25" s="206"/>
      <c r="B25" s="213" t="s">
        <v>275</v>
      </c>
      <c r="C25" s="215" t="s">
        <v>237</v>
      </c>
      <c r="D25" s="297" t="s">
        <v>276</v>
      </c>
      <c r="E25" s="297"/>
      <c r="F25" s="297"/>
      <c r="G25" s="206"/>
      <c r="H25" s="206"/>
      <c r="I25" s="145">
        <f t="shared" si="3"/>
        <v>0</v>
      </c>
      <c r="J25" s="206">
        <v>95.4</v>
      </c>
      <c r="K25" s="206"/>
      <c r="L25" s="145">
        <f t="shared" si="4"/>
        <v>95.4</v>
      </c>
      <c r="M25" s="206"/>
      <c r="N25" s="206"/>
      <c r="O25" s="162">
        <f t="shared" si="5"/>
        <v>0</v>
      </c>
    </row>
  </sheetData>
  <sheetProtection/>
  <mergeCells count="27">
    <mergeCell ref="D18:F18"/>
    <mergeCell ref="D12:F12"/>
    <mergeCell ref="D17:F17"/>
    <mergeCell ref="D6:F6"/>
    <mergeCell ref="G4:I4"/>
    <mergeCell ref="J4:L4"/>
    <mergeCell ref="D7:F7"/>
    <mergeCell ref="D8:F8"/>
    <mergeCell ref="D9:F9"/>
    <mergeCell ref="D10:F10"/>
    <mergeCell ref="M4:O4"/>
    <mergeCell ref="D11:F11"/>
    <mergeCell ref="D15:F15"/>
    <mergeCell ref="D16:F16"/>
    <mergeCell ref="A4:A5"/>
    <mergeCell ref="B4:B5"/>
    <mergeCell ref="C4:C5"/>
    <mergeCell ref="D4:F5"/>
    <mergeCell ref="D13:F13"/>
    <mergeCell ref="D14:F14"/>
    <mergeCell ref="D25:F25"/>
    <mergeCell ref="D24:F24"/>
    <mergeCell ref="D19:F19"/>
    <mergeCell ref="D20:F20"/>
    <mergeCell ref="D21:F21"/>
    <mergeCell ref="D22:F22"/>
    <mergeCell ref="D23:F2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showZeros="0" zoomScaleSheetLayoutView="100" zoomScalePageLayoutView="0" workbookViewId="0" topLeftCell="A15">
      <selection activeCell="L22" sqref="L22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6" width="7.875" style="36" customWidth="1"/>
    <col min="7" max="7" width="9.875" style="36" bestFit="1" customWidth="1"/>
    <col min="8" max="8" width="11.875" style="36" bestFit="1" customWidth="1"/>
    <col min="9" max="9" width="11.875" style="36" customWidth="1"/>
    <col min="10" max="10" width="9.875" style="36" bestFit="1" customWidth="1"/>
    <col min="11" max="11" width="11.875" style="36" bestFit="1" customWidth="1"/>
    <col min="12" max="12" width="11.875" style="36" customWidth="1"/>
    <col min="13" max="16384" width="9.125" style="36" customWidth="1"/>
  </cols>
  <sheetData>
    <row r="1" spans="2:12" s="57" customFormat="1" ht="15.75">
      <c r="B1" s="35"/>
      <c r="C1" s="35"/>
      <c r="D1" s="35"/>
      <c r="E1" s="35"/>
      <c r="F1" s="35"/>
      <c r="G1" s="35"/>
      <c r="H1" s="142"/>
      <c r="J1" s="142"/>
      <c r="K1" s="142"/>
      <c r="L1" s="150"/>
    </row>
    <row r="2" spans="1:12" ht="15.75">
      <c r="A2" s="35" t="s">
        <v>199</v>
      </c>
      <c r="K2" s="4"/>
      <c r="L2" s="4"/>
    </row>
    <row r="3" spans="1:12" s="82" customFormat="1" ht="15">
      <c r="A3" s="282" t="s">
        <v>11</v>
      </c>
      <c r="B3" s="282" t="s">
        <v>12</v>
      </c>
      <c r="C3" s="282" t="s">
        <v>13</v>
      </c>
      <c r="D3" s="291" t="s">
        <v>14</v>
      </c>
      <c r="E3" s="292"/>
      <c r="F3" s="293"/>
      <c r="G3" s="285" t="s">
        <v>166</v>
      </c>
      <c r="H3" s="286"/>
      <c r="I3" s="287"/>
      <c r="J3" s="298" t="s">
        <v>176</v>
      </c>
      <c r="K3" s="298"/>
      <c r="L3" s="298"/>
    </row>
    <row r="4" spans="1:12" s="82" customFormat="1" ht="30">
      <c r="A4" s="284"/>
      <c r="B4" s="284"/>
      <c r="C4" s="284"/>
      <c r="D4" s="294"/>
      <c r="E4" s="295"/>
      <c r="F4" s="296"/>
      <c r="G4" s="186" t="s">
        <v>25</v>
      </c>
      <c r="H4" s="186" t="s">
        <v>26</v>
      </c>
      <c r="I4" s="167" t="s">
        <v>126</v>
      </c>
      <c r="J4" s="125" t="s">
        <v>25</v>
      </c>
      <c r="K4" s="125" t="s">
        <v>26</v>
      </c>
      <c r="L4" s="167" t="s">
        <v>127</v>
      </c>
    </row>
    <row r="5" spans="1:12" s="82" customFormat="1" ht="15">
      <c r="A5" s="67">
        <v>1</v>
      </c>
      <c r="B5" s="67">
        <v>2</v>
      </c>
      <c r="C5" s="67">
        <v>3</v>
      </c>
      <c r="D5" s="303">
        <v>4</v>
      </c>
      <c r="E5" s="304"/>
      <c r="F5" s="305"/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</row>
    <row r="6" spans="1:12" s="82" customFormat="1" ht="15">
      <c r="A6" s="234">
        <v>1</v>
      </c>
      <c r="B6" s="235" t="s">
        <v>230</v>
      </c>
      <c r="C6" s="212"/>
      <c r="D6" s="306"/>
      <c r="E6" s="306"/>
      <c r="F6" s="306"/>
      <c r="G6" s="143"/>
      <c r="H6" s="143"/>
      <c r="I6" s="143"/>
      <c r="J6" s="143"/>
      <c r="K6" s="143"/>
      <c r="L6" s="143"/>
    </row>
    <row r="7" spans="1:12" s="82" customFormat="1" ht="15" customHeight="1">
      <c r="A7" s="234"/>
      <c r="B7" s="236" t="s">
        <v>253</v>
      </c>
      <c r="C7" s="214" t="s">
        <v>255</v>
      </c>
      <c r="D7" s="297" t="s">
        <v>239</v>
      </c>
      <c r="E7" s="297"/>
      <c r="F7" s="297"/>
      <c r="G7" s="145">
        <v>17</v>
      </c>
      <c r="H7" s="145"/>
      <c r="I7" s="145">
        <f>G7+H7</f>
        <v>17</v>
      </c>
      <c r="J7" s="145">
        <v>17</v>
      </c>
      <c r="K7" s="145"/>
      <c r="L7" s="145">
        <f>J7+K7</f>
        <v>17</v>
      </c>
    </row>
    <row r="8" spans="1:12" s="82" customFormat="1" ht="24">
      <c r="A8" s="237"/>
      <c r="B8" s="236" t="s">
        <v>254</v>
      </c>
      <c r="C8" s="214" t="s">
        <v>256</v>
      </c>
      <c r="D8" s="297" t="s">
        <v>257</v>
      </c>
      <c r="E8" s="297"/>
      <c r="F8" s="297"/>
      <c r="G8" s="145">
        <v>2</v>
      </c>
      <c r="H8" s="145"/>
      <c r="I8" s="145">
        <f aca="true" t="shared" si="0" ref="I8:I24">G8+H8</f>
        <v>2</v>
      </c>
      <c r="J8" s="145">
        <v>2</v>
      </c>
      <c r="K8" s="145"/>
      <c r="L8" s="145">
        <f aca="true" t="shared" si="1" ref="L8:L24">J8+K8</f>
        <v>2</v>
      </c>
    </row>
    <row r="9" spans="1:12" s="82" customFormat="1" ht="25.5" customHeight="1">
      <c r="A9" s="237"/>
      <c r="B9" s="236" t="s">
        <v>258</v>
      </c>
      <c r="C9" s="214" t="s">
        <v>259</v>
      </c>
      <c r="D9" s="297" t="s">
        <v>257</v>
      </c>
      <c r="E9" s="297"/>
      <c r="F9" s="297"/>
      <c r="G9" s="145">
        <v>8</v>
      </c>
      <c r="H9" s="145"/>
      <c r="I9" s="145">
        <f t="shared" si="0"/>
        <v>8</v>
      </c>
      <c r="J9" s="145">
        <v>8</v>
      </c>
      <c r="K9" s="145"/>
      <c r="L9" s="145">
        <f t="shared" si="1"/>
        <v>8</v>
      </c>
    </row>
    <row r="10" spans="1:12" s="82" customFormat="1" ht="14.25" customHeight="1">
      <c r="A10" s="234">
        <v>2</v>
      </c>
      <c r="B10" s="235" t="s">
        <v>231</v>
      </c>
      <c r="C10" s="214"/>
      <c r="D10" s="297"/>
      <c r="E10" s="297"/>
      <c r="F10" s="297"/>
      <c r="G10" s="145"/>
      <c r="H10" s="145"/>
      <c r="I10" s="145">
        <f t="shared" si="0"/>
        <v>0</v>
      </c>
      <c r="J10" s="145"/>
      <c r="K10" s="145"/>
      <c r="L10" s="145">
        <f t="shared" si="1"/>
        <v>0</v>
      </c>
    </row>
    <row r="11" spans="1:12" s="82" customFormat="1" ht="38.25" customHeight="1">
      <c r="A11" s="234"/>
      <c r="B11" s="236" t="s">
        <v>260</v>
      </c>
      <c r="C11" s="214" t="s">
        <v>235</v>
      </c>
      <c r="D11" s="297" t="s">
        <v>261</v>
      </c>
      <c r="E11" s="297"/>
      <c r="F11" s="297"/>
      <c r="G11" s="145">
        <v>20</v>
      </c>
      <c r="H11" s="145"/>
      <c r="I11" s="145">
        <f t="shared" si="0"/>
        <v>20</v>
      </c>
      <c r="J11" s="145">
        <v>20</v>
      </c>
      <c r="K11" s="145"/>
      <c r="L11" s="145">
        <f t="shared" si="1"/>
        <v>20</v>
      </c>
    </row>
    <row r="12" spans="1:12" s="82" customFormat="1" ht="79.5" customHeight="1">
      <c r="A12" s="238"/>
      <c r="B12" s="236" t="s">
        <v>262</v>
      </c>
      <c r="C12" s="214" t="s">
        <v>235</v>
      </c>
      <c r="D12" s="297" t="s">
        <v>261</v>
      </c>
      <c r="E12" s="297"/>
      <c r="F12" s="297"/>
      <c r="G12" s="145">
        <v>158</v>
      </c>
      <c r="H12" s="145"/>
      <c r="I12" s="145">
        <f t="shared" si="0"/>
        <v>158</v>
      </c>
      <c r="J12" s="145">
        <v>158</v>
      </c>
      <c r="K12" s="145"/>
      <c r="L12" s="145">
        <f t="shared" si="1"/>
        <v>158</v>
      </c>
    </row>
    <row r="13" spans="1:12" s="82" customFormat="1" ht="60.75" customHeight="1">
      <c r="A13" s="238"/>
      <c r="B13" s="236" t="s">
        <v>263</v>
      </c>
      <c r="C13" s="214" t="s">
        <v>236</v>
      </c>
      <c r="D13" s="297" t="s">
        <v>264</v>
      </c>
      <c r="E13" s="297"/>
      <c r="F13" s="297"/>
      <c r="G13" s="145">
        <v>7000</v>
      </c>
      <c r="H13" s="145"/>
      <c r="I13" s="145">
        <f t="shared" si="0"/>
        <v>7000</v>
      </c>
      <c r="J13" s="145">
        <v>7000</v>
      </c>
      <c r="K13" s="145"/>
      <c r="L13" s="145">
        <f t="shared" si="1"/>
        <v>7000</v>
      </c>
    </row>
    <row r="14" spans="1:12" ht="36">
      <c r="A14" s="238"/>
      <c r="B14" s="236" t="s">
        <v>265</v>
      </c>
      <c r="C14" s="214" t="s">
        <v>235</v>
      </c>
      <c r="D14" s="299" t="s">
        <v>267</v>
      </c>
      <c r="E14" s="300"/>
      <c r="F14" s="301"/>
      <c r="G14" s="206">
        <v>15</v>
      </c>
      <c r="H14" s="206"/>
      <c r="I14" s="145">
        <f t="shared" si="0"/>
        <v>15</v>
      </c>
      <c r="J14" s="206">
        <v>15</v>
      </c>
      <c r="K14" s="206"/>
      <c r="L14" s="145">
        <f t="shared" si="1"/>
        <v>15</v>
      </c>
    </row>
    <row r="15" spans="1:12" ht="25.5" customHeight="1">
      <c r="A15" s="238"/>
      <c r="B15" s="236" t="s">
        <v>266</v>
      </c>
      <c r="C15" s="214" t="s">
        <v>236</v>
      </c>
      <c r="D15" s="299" t="s">
        <v>267</v>
      </c>
      <c r="E15" s="300"/>
      <c r="F15" s="301"/>
      <c r="G15" s="206">
        <v>500</v>
      </c>
      <c r="H15" s="206"/>
      <c r="I15" s="145">
        <f t="shared" si="0"/>
        <v>500</v>
      </c>
      <c r="J15" s="206">
        <v>500</v>
      </c>
      <c r="K15" s="206"/>
      <c r="L15" s="145">
        <f t="shared" si="1"/>
        <v>500</v>
      </c>
    </row>
    <row r="16" spans="1:12" ht="18.75" customHeight="1">
      <c r="A16" s="238">
        <v>3</v>
      </c>
      <c r="B16" s="235" t="s">
        <v>232</v>
      </c>
      <c r="C16" s="212"/>
      <c r="D16" s="302"/>
      <c r="E16" s="302"/>
      <c r="F16" s="302"/>
      <c r="G16" s="206"/>
      <c r="H16" s="206"/>
      <c r="I16" s="145">
        <f t="shared" si="0"/>
        <v>0</v>
      </c>
      <c r="J16" s="206"/>
      <c r="K16" s="206"/>
      <c r="L16" s="145">
        <f t="shared" si="1"/>
        <v>0</v>
      </c>
    </row>
    <row r="17" spans="1:12" ht="30" customHeight="1">
      <c r="A17" s="238"/>
      <c r="B17" s="236" t="s">
        <v>271</v>
      </c>
      <c r="C17" s="214" t="s">
        <v>234</v>
      </c>
      <c r="D17" s="299" t="s">
        <v>272</v>
      </c>
      <c r="E17" s="300"/>
      <c r="F17" s="301"/>
      <c r="G17" s="206">
        <v>2949200</v>
      </c>
      <c r="H17" s="206">
        <v>80000</v>
      </c>
      <c r="I17" s="145">
        <f t="shared" si="0"/>
        <v>3029200</v>
      </c>
      <c r="J17" s="206">
        <v>3112310</v>
      </c>
      <c r="K17" s="206">
        <v>85000</v>
      </c>
      <c r="L17" s="145">
        <f t="shared" si="1"/>
        <v>3197310</v>
      </c>
    </row>
    <row r="18" spans="1:12" ht="43.5" customHeight="1">
      <c r="A18" s="238"/>
      <c r="B18" s="236" t="s">
        <v>270</v>
      </c>
      <c r="C18" s="214" t="s">
        <v>234</v>
      </c>
      <c r="D18" s="297" t="s">
        <v>240</v>
      </c>
      <c r="E18" s="297"/>
      <c r="F18" s="297"/>
      <c r="G18" s="206">
        <v>173482</v>
      </c>
      <c r="H18" s="206">
        <v>4706</v>
      </c>
      <c r="I18" s="145">
        <f t="shared" si="0"/>
        <v>178188</v>
      </c>
      <c r="J18" s="206">
        <v>183077</v>
      </c>
      <c r="K18" s="206">
        <v>5000</v>
      </c>
      <c r="L18" s="145">
        <f t="shared" si="1"/>
        <v>188077</v>
      </c>
    </row>
    <row r="19" spans="1:12" ht="40.5" customHeight="1">
      <c r="A19" s="238"/>
      <c r="B19" s="236" t="s">
        <v>268</v>
      </c>
      <c r="C19" s="214" t="s">
        <v>234</v>
      </c>
      <c r="D19" s="297" t="s">
        <v>240</v>
      </c>
      <c r="E19" s="297"/>
      <c r="F19" s="297"/>
      <c r="G19" s="206">
        <v>26667</v>
      </c>
      <c r="H19" s="206"/>
      <c r="I19" s="145">
        <f t="shared" si="0"/>
        <v>26667</v>
      </c>
      <c r="J19" s="206">
        <v>28000</v>
      </c>
      <c r="K19" s="206"/>
      <c r="L19" s="145">
        <f t="shared" si="1"/>
        <v>28000</v>
      </c>
    </row>
    <row r="20" spans="1:12" ht="45" customHeight="1">
      <c r="A20" s="238"/>
      <c r="B20" s="236" t="s">
        <v>269</v>
      </c>
      <c r="C20" s="214" t="s">
        <v>234</v>
      </c>
      <c r="D20" s="297" t="s">
        <v>240</v>
      </c>
      <c r="E20" s="297"/>
      <c r="F20" s="297"/>
      <c r="G20" s="206">
        <v>800</v>
      </c>
      <c r="H20" s="206"/>
      <c r="I20" s="145">
        <f t="shared" si="0"/>
        <v>800</v>
      </c>
      <c r="J20" s="206">
        <v>840</v>
      </c>
      <c r="K20" s="206"/>
      <c r="L20" s="145">
        <f t="shared" si="1"/>
        <v>840</v>
      </c>
    </row>
    <row r="21" spans="1:12" ht="22.5" customHeight="1">
      <c r="A21" s="238">
        <v>4</v>
      </c>
      <c r="B21" s="235" t="s">
        <v>233</v>
      </c>
      <c r="C21" s="214"/>
      <c r="D21" s="297"/>
      <c r="E21" s="297"/>
      <c r="F21" s="297"/>
      <c r="G21" s="206"/>
      <c r="H21" s="206"/>
      <c r="I21" s="145">
        <f t="shared" si="0"/>
        <v>0</v>
      </c>
      <c r="J21" s="206"/>
      <c r="K21" s="206"/>
      <c r="L21" s="145">
        <f t="shared" si="1"/>
        <v>0</v>
      </c>
    </row>
    <row r="22" spans="1:12" ht="48">
      <c r="A22" s="238"/>
      <c r="B22" s="236" t="s">
        <v>273</v>
      </c>
      <c r="C22" s="214" t="s">
        <v>236</v>
      </c>
      <c r="D22" s="297" t="s">
        <v>241</v>
      </c>
      <c r="E22" s="297"/>
      <c r="F22" s="297"/>
      <c r="G22" s="206">
        <v>8</v>
      </c>
      <c r="H22" s="206"/>
      <c r="I22" s="145">
        <f t="shared" si="0"/>
        <v>8</v>
      </c>
      <c r="J22" s="206">
        <v>8</v>
      </c>
      <c r="K22" s="206"/>
      <c r="L22" s="145">
        <f t="shared" si="1"/>
        <v>8</v>
      </c>
    </row>
    <row r="23" spans="1:12" ht="60">
      <c r="A23" s="238"/>
      <c r="B23" s="236" t="s">
        <v>274</v>
      </c>
      <c r="C23" s="215" t="s">
        <v>236</v>
      </c>
      <c r="D23" s="297" t="s">
        <v>241</v>
      </c>
      <c r="E23" s="297"/>
      <c r="F23" s="297"/>
      <c r="G23" s="206">
        <v>65</v>
      </c>
      <c r="H23" s="206"/>
      <c r="I23" s="145">
        <f t="shared" si="0"/>
        <v>65</v>
      </c>
      <c r="J23" s="206">
        <v>65</v>
      </c>
      <c r="K23" s="206"/>
      <c r="L23" s="145">
        <f t="shared" si="1"/>
        <v>65</v>
      </c>
    </row>
    <row r="24" spans="1:12" ht="60">
      <c r="A24" s="238"/>
      <c r="B24" s="236" t="s">
        <v>275</v>
      </c>
      <c r="C24" s="215" t="s">
        <v>237</v>
      </c>
      <c r="D24" s="297" t="s">
        <v>276</v>
      </c>
      <c r="E24" s="297"/>
      <c r="F24" s="297"/>
      <c r="G24" s="206"/>
      <c r="H24" s="206"/>
      <c r="I24" s="145">
        <f t="shared" si="0"/>
        <v>0</v>
      </c>
      <c r="J24" s="206"/>
      <c r="K24" s="206"/>
      <c r="L24" s="145">
        <f t="shared" si="1"/>
        <v>0</v>
      </c>
    </row>
  </sheetData>
  <sheetProtection/>
  <mergeCells count="26">
    <mergeCell ref="D22:F22"/>
    <mergeCell ref="D23:F23"/>
    <mergeCell ref="D24:F24"/>
    <mergeCell ref="D14:F14"/>
    <mergeCell ref="D15:F15"/>
    <mergeCell ref="D5:F5"/>
    <mergeCell ref="D12:F12"/>
    <mergeCell ref="D13:F13"/>
    <mergeCell ref="D6:F6"/>
    <mergeCell ref="D7:F7"/>
    <mergeCell ref="G3:I3"/>
    <mergeCell ref="J3:L3"/>
    <mergeCell ref="A3:A4"/>
    <mergeCell ref="B3:B4"/>
    <mergeCell ref="C3:C4"/>
    <mergeCell ref="D3:F4"/>
    <mergeCell ref="D18:F18"/>
    <mergeCell ref="D19:F19"/>
    <mergeCell ref="D20:F20"/>
    <mergeCell ref="D21:F21"/>
    <mergeCell ref="D8:F8"/>
    <mergeCell ref="D9:F9"/>
    <mergeCell ref="D10:F10"/>
    <mergeCell ref="D11:F11"/>
    <mergeCell ref="D16:F16"/>
    <mergeCell ref="D17:F17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48.00390625" style="3" customWidth="1"/>
    <col min="2" max="11" width="11.25390625" style="3" customWidth="1"/>
    <col min="12" max="16384" width="9.125" style="3" customWidth="1"/>
  </cols>
  <sheetData>
    <row r="1" spans="8:11" s="12" customFormat="1" ht="15.75">
      <c r="H1" s="57"/>
      <c r="I1" s="142"/>
      <c r="J1" s="142"/>
      <c r="K1" s="150"/>
    </row>
    <row r="2" spans="1:11" s="12" customFormat="1" ht="15.75">
      <c r="A2" s="9" t="s">
        <v>105</v>
      </c>
      <c r="B2" s="9"/>
      <c r="C2" s="9"/>
      <c r="D2" s="9"/>
      <c r="E2" s="9"/>
      <c r="F2" s="9"/>
      <c r="G2" s="9"/>
      <c r="H2" s="17"/>
      <c r="I2" s="17"/>
      <c r="J2" s="17"/>
      <c r="K2" s="37" t="s">
        <v>114</v>
      </c>
    </row>
    <row r="3" spans="1:11" s="11" customFormat="1" ht="15">
      <c r="A3" s="277" t="s">
        <v>15</v>
      </c>
      <c r="B3" s="307" t="s">
        <v>173</v>
      </c>
      <c r="C3" s="307"/>
      <c r="D3" s="277" t="s">
        <v>174</v>
      </c>
      <c r="E3" s="277"/>
      <c r="F3" s="307" t="s">
        <v>175</v>
      </c>
      <c r="G3" s="307"/>
      <c r="H3" s="277" t="s">
        <v>166</v>
      </c>
      <c r="I3" s="277"/>
      <c r="J3" s="277" t="s">
        <v>176</v>
      </c>
      <c r="K3" s="277"/>
    </row>
    <row r="4" spans="1:11" s="11" customFormat="1" ht="30">
      <c r="A4" s="277"/>
      <c r="B4" s="167" t="s">
        <v>25</v>
      </c>
      <c r="C4" s="167" t="s">
        <v>26</v>
      </c>
      <c r="D4" s="167" t="s">
        <v>25</v>
      </c>
      <c r="E4" s="167" t="s">
        <v>26</v>
      </c>
      <c r="F4" s="167" t="s">
        <v>25</v>
      </c>
      <c r="G4" s="167" t="s">
        <v>26</v>
      </c>
      <c r="H4" s="167" t="s">
        <v>25</v>
      </c>
      <c r="I4" s="167" t="s">
        <v>26</v>
      </c>
      <c r="J4" s="167" t="s">
        <v>25</v>
      </c>
      <c r="K4" s="167" t="s">
        <v>26</v>
      </c>
    </row>
    <row r="5" spans="1:11" s="11" customFormat="1" ht="1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s="11" customFormat="1" ht="15">
      <c r="A6" s="146" t="s">
        <v>80</v>
      </c>
      <c r="B6" s="239">
        <f aca="true" t="shared" si="0" ref="B6:K6">SUM(B7:B8)</f>
        <v>759978</v>
      </c>
      <c r="C6" s="239">
        <f t="shared" si="0"/>
        <v>0</v>
      </c>
      <c r="D6" s="239">
        <f t="shared" si="0"/>
        <v>828500</v>
      </c>
      <c r="E6" s="239">
        <f t="shared" si="0"/>
        <v>0</v>
      </c>
      <c r="F6" s="239">
        <f t="shared" si="0"/>
        <v>1044090</v>
      </c>
      <c r="G6" s="239">
        <f t="shared" si="0"/>
        <v>0</v>
      </c>
      <c r="H6" s="239">
        <f t="shared" si="0"/>
        <v>1105691</v>
      </c>
      <c r="I6" s="239">
        <f t="shared" si="0"/>
        <v>0</v>
      </c>
      <c r="J6" s="239">
        <f t="shared" si="0"/>
        <v>1168715</v>
      </c>
      <c r="K6" s="239">
        <f t="shared" si="0"/>
        <v>0</v>
      </c>
    </row>
    <row r="7" spans="1:11" s="11" customFormat="1" ht="15">
      <c r="A7" s="146" t="s">
        <v>81</v>
      </c>
      <c r="B7" s="239">
        <v>759978</v>
      </c>
      <c r="C7" s="239"/>
      <c r="D7" s="239">
        <v>828500</v>
      </c>
      <c r="E7" s="239"/>
      <c r="F7" s="239">
        <v>1044090</v>
      </c>
      <c r="G7" s="239"/>
      <c r="H7" s="239">
        <v>1105691</v>
      </c>
      <c r="I7" s="239"/>
      <c r="J7" s="239">
        <v>1168715</v>
      </c>
      <c r="K7" s="239"/>
    </row>
    <row r="8" spans="1:11" s="11" customFormat="1" ht="15">
      <c r="A8" s="146" t="s">
        <v>82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</row>
    <row r="9" spans="1:11" s="11" customFormat="1" ht="15">
      <c r="A9" s="146" t="s">
        <v>83</v>
      </c>
      <c r="B9" s="239">
        <v>147602</v>
      </c>
      <c r="C9" s="239"/>
      <c r="D9" s="239">
        <v>176300</v>
      </c>
      <c r="E9" s="239"/>
      <c r="F9" s="239">
        <v>76000</v>
      </c>
      <c r="G9" s="239"/>
      <c r="H9" s="239">
        <v>89307</v>
      </c>
      <c r="I9" s="239"/>
      <c r="J9" s="239">
        <v>94398</v>
      </c>
      <c r="K9" s="239"/>
    </row>
    <row r="10" spans="1:11" s="11" customFormat="1" ht="15">
      <c r="A10" s="146" t="s">
        <v>84</v>
      </c>
      <c r="B10" s="239">
        <v>289831</v>
      </c>
      <c r="C10" s="239"/>
      <c r="D10" s="239">
        <v>204800</v>
      </c>
      <c r="E10" s="239"/>
      <c r="F10" s="239">
        <v>375000</v>
      </c>
      <c r="G10" s="239"/>
      <c r="H10" s="239">
        <v>388212</v>
      </c>
      <c r="I10" s="239"/>
      <c r="J10" s="239">
        <v>410340</v>
      </c>
      <c r="K10" s="239"/>
    </row>
    <row r="11" spans="1:11" s="11" customFormat="1" ht="15">
      <c r="A11" s="147" t="s">
        <v>106</v>
      </c>
      <c r="B11" s="239">
        <v>61459</v>
      </c>
      <c r="C11" s="239"/>
      <c r="D11" s="239">
        <v>69000</v>
      </c>
      <c r="E11" s="239"/>
      <c r="F11" s="239">
        <v>87010</v>
      </c>
      <c r="G11" s="239"/>
      <c r="H11" s="239">
        <v>92140</v>
      </c>
      <c r="I11" s="239"/>
      <c r="J11" s="239">
        <v>97393</v>
      </c>
      <c r="K11" s="239"/>
    </row>
    <row r="12" spans="1:11" s="11" customFormat="1" ht="15">
      <c r="A12" s="146" t="s">
        <v>85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</row>
    <row r="13" spans="1:11" s="11" customFormat="1" ht="15">
      <c r="A13" s="146" t="s">
        <v>86</v>
      </c>
      <c r="B13" s="239"/>
      <c r="C13" s="239"/>
      <c r="D13" s="239"/>
      <c r="E13" s="239"/>
      <c r="F13" s="239"/>
      <c r="G13" s="239"/>
      <c r="H13" s="239"/>
      <c r="I13" s="239"/>
      <c r="J13" s="239">
        <v>31754</v>
      </c>
      <c r="K13" s="239"/>
    </row>
    <row r="14" spans="1:11" s="11" customFormat="1" ht="15">
      <c r="A14" s="146" t="s">
        <v>87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</row>
    <row r="15" spans="1:11" s="11" customFormat="1" ht="15">
      <c r="A15" s="146" t="s">
        <v>88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</row>
    <row r="16" spans="1:11" s="11" customFormat="1" ht="30">
      <c r="A16" s="147" t="s">
        <v>130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</row>
    <row r="17" spans="1:11" s="11" customFormat="1" ht="15">
      <c r="A17" s="147" t="s">
        <v>111</v>
      </c>
      <c r="B17" s="239">
        <v>26730</v>
      </c>
      <c r="C17" s="239"/>
      <c r="D17" s="239">
        <v>36000</v>
      </c>
      <c r="E17" s="239"/>
      <c r="F17" s="239">
        <v>28300</v>
      </c>
      <c r="G17" s="239"/>
      <c r="H17" s="239">
        <v>30050</v>
      </c>
      <c r="I17" s="239"/>
      <c r="J17" s="239"/>
      <c r="K17" s="239"/>
    </row>
    <row r="18" spans="1:11" s="149" customFormat="1" ht="14.25">
      <c r="A18" s="148" t="s">
        <v>115</v>
      </c>
      <c r="B18" s="240">
        <f>B6+SUM(B9:B17)</f>
        <v>1285600</v>
      </c>
      <c r="C18" s="240">
        <f aca="true" t="shared" si="1" ref="C18:K18">C6+SUM(C9:C17)</f>
        <v>0</v>
      </c>
      <c r="D18" s="240">
        <f t="shared" si="1"/>
        <v>1314600</v>
      </c>
      <c r="E18" s="240">
        <f t="shared" si="1"/>
        <v>0</v>
      </c>
      <c r="F18" s="240">
        <f t="shared" si="1"/>
        <v>1610400</v>
      </c>
      <c r="G18" s="240">
        <f t="shared" si="1"/>
        <v>0</v>
      </c>
      <c r="H18" s="240">
        <f t="shared" si="1"/>
        <v>1705400</v>
      </c>
      <c r="I18" s="240">
        <f t="shared" si="1"/>
        <v>0</v>
      </c>
      <c r="J18" s="240">
        <f t="shared" si="1"/>
        <v>1802600</v>
      </c>
      <c r="K18" s="240">
        <f t="shared" si="1"/>
        <v>0</v>
      </c>
    </row>
    <row r="19" spans="1:11" s="11" customFormat="1" ht="45">
      <c r="A19" s="147" t="s">
        <v>129</v>
      </c>
      <c r="B19" s="164" t="s">
        <v>162</v>
      </c>
      <c r="C19" s="165"/>
      <c r="D19" s="164" t="s">
        <v>162</v>
      </c>
      <c r="E19" s="165"/>
      <c r="F19" s="164" t="s">
        <v>162</v>
      </c>
      <c r="G19" s="165"/>
      <c r="H19" s="164" t="s">
        <v>162</v>
      </c>
      <c r="I19" s="165"/>
      <c r="J19" s="164" t="s">
        <v>162</v>
      </c>
      <c r="K19" s="165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"/>
  <sheetViews>
    <sheetView showZeros="0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3.75390625" style="3" customWidth="1"/>
    <col min="2" max="2" width="30.25390625" style="3" customWidth="1"/>
    <col min="3" max="3" width="8.75390625" style="3" customWidth="1"/>
    <col min="4" max="4" width="9.25390625" style="3" customWidth="1"/>
    <col min="5" max="5" width="8.75390625" style="3" customWidth="1"/>
    <col min="6" max="6" width="9.25390625" style="3" customWidth="1"/>
    <col min="7" max="7" width="8.75390625" style="3" customWidth="1"/>
    <col min="8" max="8" width="9.25390625" style="3" customWidth="1"/>
    <col min="9" max="9" width="8.75390625" style="3" customWidth="1"/>
    <col min="10" max="10" width="9.25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8.875" style="3" customWidth="1"/>
    <col min="15" max="15" width="8.75390625" style="3" customWidth="1"/>
    <col min="16" max="16" width="8.875" style="3" customWidth="1"/>
    <col min="17" max="16384" width="9.125" style="3" customWidth="1"/>
  </cols>
  <sheetData>
    <row r="1" spans="11:16" s="12" customFormat="1" ht="15.75">
      <c r="K1" s="97"/>
      <c r="L1" s="97"/>
      <c r="M1" s="97"/>
      <c r="N1" s="97"/>
      <c r="O1" s="97"/>
      <c r="P1" s="97"/>
    </row>
    <row r="2" spans="1:5" s="12" customFormat="1" ht="15.75">
      <c r="A2" s="9" t="s">
        <v>131</v>
      </c>
      <c r="C2" s="9"/>
      <c r="D2" s="9"/>
      <c r="E2" s="9"/>
    </row>
    <row r="3" spans="1:16" s="7" customFormat="1" ht="15">
      <c r="A3" s="282" t="s">
        <v>11</v>
      </c>
      <c r="B3" s="308" t="s">
        <v>89</v>
      </c>
      <c r="C3" s="277" t="s">
        <v>173</v>
      </c>
      <c r="D3" s="277"/>
      <c r="E3" s="277"/>
      <c r="F3" s="277"/>
      <c r="G3" s="277" t="s">
        <v>200</v>
      </c>
      <c r="H3" s="277"/>
      <c r="I3" s="277"/>
      <c r="J3" s="277"/>
      <c r="K3" s="277" t="s">
        <v>171</v>
      </c>
      <c r="L3" s="277"/>
      <c r="M3" s="277" t="s">
        <v>172</v>
      </c>
      <c r="N3" s="277"/>
      <c r="O3" s="277" t="s">
        <v>201</v>
      </c>
      <c r="P3" s="277"/>
    </row>
    <row r="4" spans="1:16" ht="13.5" customHeight="1">
      <c r="A4" s="310"/>
      <c r="B4" s="311"/>
      <c r="C4" s="277" t="s">
        <v>25</v>
      </c>
      <c r="D4" s="277"/>
      <c r="E4" s="277" t="s">
        <v>26</v>
      </c>
      <c r="F4" s="277"/>
      <c r="G4" s="277" t="s">
        <v>25</v>
      </c>
      <c r="H4" s="277"/>
      <c r="I4" s="277" t="s">
        <v>26</v>
      </c>
      <c r="J4" s="277"/>
      <c r="K4" s="308" t="s">
        <v>133</v>
      </c>
      <c r="L4" s="308" t="s">
        <v>134</v>
      </c>
      <c r="M4" s="308" t="s">
        <v>133</v>
      </c>
      <c r="N4" s="308" t="s">
        <v>134</v>
      </c>
      <c r="O4" s="308" t="s">
        <v>133</v>
      </c>
      <c r="P4" s="308" t="s">
        <v>134</v>
      </c>
    </row>
    <row r="5" spans="1:16" ht="30">
      <c r="A5" s="284"/>
      <c r="B5" s="309"/>
      <c r="C5" s="167" t="s">
        <v>90</v>
      </c>
      <c r="D5" s="167" t="s">
        <v>91</v>
      </c>
      <c r="E5" s="167" t="s">
        <v>90</v>
      </c>
      <c r="F5" s="167" t="s">
        <v>91</v>
      </c>
      <c r="G5" s="167" t="s">
        <v>90</v>
      </c>
      <c r="H5" s="167" t="s">
        <v>91</v>
      </c>
      <c r="I5" s="167" t="s">
        <v>90</v>
      </c>
      <c r="J5" s="167" t="s">
        <v>91</v>
      </c>
      <c r="K5" s="309"/>
      <c r="L5" s="309"/>
      <c r="M5" s="309"/>
      <c r="N5" s="309"/>
      <c r="O5" s="309"/>
      <c r="P5" s="309"/>
    </row>
    <row r="6" spans="1:16" ht="15">
      <c r="A6" s="167">
        <v>1</v>
      </c>
      <c r="B6" s="167">
        <v>2</v>
      </c>
      <c r="C6" s="167">
        <v>3</v>
      </c>
      <c r="D6" s="167">
        <v>4</v>
      </c>
      <c r="E6" s="167">
        <v>5</v>
      </c>
      <c r="F6" s="167">
        <v>6</v>
      </c>
      <c r="G6" s="167">
        <v>7</v>
      </c>
      <c r="H6" s="167">
        <v>8</v>
      </c>
      <c r="I6" s="167">
        <v>9</v>
      </c>
      <c r="J6" s="167">
        <v>10</v>
      </c>
      <c r="K6" s="167">
        <v>11</v>
      </c>
      <c r="L6" s="167">
        <v>12</v>
      </c>
      <c r="M6" s="167">
        <v>13</v>
      </c>
      <c r="N6" s="167">
        <v>14</v>
      </c>
      <c r="O6" s="167">
        <v>15</v>
      </c>
      <c r="P6" s="167">
        <v>16</v>
      </c>
    </row>
    <row r="7" spans="1:16" ht="30">
      <c r="A7" s="167">
        <v>1</v>
      </c>
      <c r="B7" s="228" t="s">
        <v>252</v>
      </c>
      <c r="C7" s="241">
        <v>4</v>
      </c>
      <c r="D7" s="241">
        <v>3</v>
      </c>
      <c r="E7" s="241"/>
      <c r="F7" s="241"/>
      <c r="G7" s="241">
        <v>4</v>
      </c>
      <c r="H7" s="241">
        <v>3</v>
      </c>
      <c r="I7" s="241"/>
      <c r="J7" s="241"/>
      <c r="K7" s="241">
        <v>4</v>
      </c>
      <c r="L7" s="241"/>
      <c r="M7" s="241">
        <v>4</v>
      </c>
      <c r="N7" s="241"/>
      <c r="O7" s="241">
        <v>4</v>
      </c>
      <c r="P7" s="241"/>
    </row>
    <row r="8" spans="1:16" ht="15">
      <c r="A8" s="29">
        <v>2</v>
      </c>
      <c r="B8" s="167" t="s">
        <v>242</v>
      </c>
      <c r="C8" s="178">
        <v>5</v>
      </c>
      <c r="D8" s="178">
        <v>1</v>
      </c>
      <c r="E8" s="178"/>
      <c r="F8" s="178"/>
      <c r="G8" s="178">
        <v>5</v>
      </c>
      <c r="H8" s="178">
        <v>1.5</v>
      </c>
      <c r="I8" s="178"/>
      <c r="J8" s="178"/>
      <c r="K8" s="178">
        <v>5</v>
      </c>
      <c r="L8" s="178"/>
      <c r="M8" s="178">
        <v>5</v>
      </c>
      <c r="N8" s="178"/>
      <c r="O8" s="178">
        <v>5</v>
      </c>
      <c r="P8" s="178"/>
    </row>
    <row r="9" spans="1:16" ht="15">
      <c r="A9" s="29">
        <v>3</v>
      </c>
      <c r="B9" s="167" t="s">
        <v>243</v>
      </c>
      <c r="C9" s="178">
        <v>2.5</v>
      </c>
      <c r="D9" s="178">
        <v>1</v>
      </c>
      <c r="E9" s="178"/>
      <c r="F9" s="178"/>
      <c r="G9" s="178">
        <v>2.5</v>
      </c>
      <c r="H9" s="178">
        <v>2</v>
      </c>
      <c r="I9" s="178"/>
      <c r="J9" s="178"/>
      <c r="K9" s="178">
        <v>2.5</v>
      </c>
      <c r="L9" s="178"/>
      <c r="M9" s="178">
        <v>2.5</v>
      </c>
      <c r="N9" s="178"/>
      <c r="O9" s="178">
        <v>2.5</v>
      </c>
      <c r="P9" s="178"/>
    </row>
    <row r="10" spans="1:16" ht="15">
      <c r="A10" s="29">
        <v>4</v>
      </c>
      <c r="B10" s="167" t="s">
        <v>244</v>
      </c>
      <c r="C10" s="178">
        <v>3</v>
      </c>
      <c r="D10" s="178">
        <v>3</v>
      </c>
      <c r="E10" s="178"/>
      <c r="F10" s="178"/>
      <c r="G10" s="178">
        <v>3</v>
      </c>
      <c r="H10" s="178">
        <v>1</v>
      </c>
      <c r="I10" s="178"/>
      <c r="J10" s="178"/>
      <c r="K10" s="178">
        <v>3</v>
      </c>
      <c r="L10" s="178"/>
      <c r="M10" s="178">
        <v>3</v>
      </c>
      <c r="N10" s="178"/>
      <c r="O10" s="178">
        <v>3</v>
      </c>
      <c r="P10" s="178"/>
    </row>
    <row r="11" spans="1:16" ht="15">
      <c r="A11" s="29">
        <v>5</v>
      </c>
      <c r="B11" s="167" t="s">
        <v>245</v>
      </c>
      <c r="C11" s="178">
        <v>2.5</v>
      </c>
      <c r="D11" s="178">
        <v>2.5</v>
      </c>
      <c r="E11" s="178"/>
      <c r="F11" s="178"/>
      <c r="G11" s="178">
        <v>2.5</v>
      </c>
      <c r="H11" s="229">
        <v>1.75</v>
      </c>
      <c r="I11" s="178"/>
      <c r="J11" s="178"/>
      <c r="K11" s="178">
        <v>2.5</v>
      </c>
      <c r="L11" s="178"/>
      <c r="M11" s="178">
        <v>2.5</v>
      </c>
      <c r="N11" s="178"/>
      <c r="O11" s="178">
        <v>2.5</v>
      </c>
      <c r="P11" s="178"/>
    </row>
    <row r="12" spans="1:16" s="6" customFormat="1" ht="14.25">
      <c r="A12" s="106"/>
      <c r="B12" s="106" t="s">
        <v>115</v>
      </c>
      <c r="C12" s="170">
        <f>C7+C8+C9+C10+C11</f>
        <v>17</v>
      </c>
      <c r="D12" s="170">
        <f aca="true" t="shared" si="0" ref="D12:P12">D7+D8+D9+D10+D11</f>
        <v>10.5</v>
      </c>
      <c r="E12" s="170">
        <f t="shared" si="0"/>
        <v>0</v>
      </c>
      <c r="F12" s="170">
        <f t="shared" si="0"/>
        <v>0</v>
      </c>
      <c r="G12" s="170">
        <f t="shared" si="0"/>
        <v>17</v>
      </c>
      <c r="H12" s="230">
        <f t="shared" si="0"/>
        <v>9.25</v>
      </c>
      <c r="I12" s="170">
        <f t="shared" si="0"/>
        <v>0</v>
      </c>
      <c r="J12" s="170">
        <f t="shared" si="0"/>
        <v>0</v>
      </c>
      <c r="K12" s="170">
        <f t="shared" si="0"/>
        <v>17</v>
      </c>
      <c r="L12" s="170">
        <f t="shared" si="0"/>
        <v>0</v>
      </c>
      <c r="M12" s="170">
        <f t="shared" si="0"/>
        <v>17</v>
      </c>
      <c r="N12" s="170">
        <f t="shared" si="0"/>
        <v>0</v>
      </c>
      <c r="O12" s="170">
        <f t="shared" si="0"/>
        <v>17</v>
      </c>
      <c r="P12" s="170">
        <f t="shared" si="0"/>
        <v>0</v>
      </c>
    </row>
    <row r="13" spans="1:16" ht="45" customHeight="1">
      <c r="A13" s="179"/>
      <c r="B13" s="173" t="s">
        <v>132</v>
      </c>
      <c r="C13" s="164" t="s">
        <v>162</v>
      </c>
      <c r="D13" s="164" t="s">
        <v>162</v>
      </c>
      <c r="E13" s="164"/>
      <c r="F13" s="165"/>
      <c r="G13" s="164" t="s">
        <v>162</v>
      </c>
      <c r="H13" s="164" t="s">
        <v>162</v>
      </c>
      <c r="I13" s="164"/>
      <c r="J13" s="165"/>
      <c r="K13" s="164" t="s">
        <v>162</v>
      </c>
      <c r="L13" s="165"/>
      <c r="M13" s="164" t="s">
        <v>162</v>
      </c>
      <c r="N13" s="165"/>
      <c r="O13" s="164" t="s">
        <v>162</v>
      </c>
      <c r="P13" s="165"/>
    </row>
  </sheetData>
  <sheetProtection/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финанс</cp:lastModifiedBy>
  <cp:lastPrinted>2019-09-30T07:01:10Z</cp:lastPrinted>
  <dcterms:created xsi:type="dcterms:W3CDTF">2002-11-05T07:08:11Z</dcterms:created>
  <dcterms:modified xsi:type="dcterms:W3CDTF">2019-11-19T08:27:04Z</dcterms:modified>
  <cp:category/>
  <cp:version/>
  <cp:contentType/>
  <cp:contentStatus/>
</cp:coreProperties>
</file>