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0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<sst xmlns="http://schemas.openxmlformats.org/spreadsheetml/2006/main" count="853" uniqueCount="268">
  <si>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</si>
  <si>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</si>
  <si>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</si>
  <si>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</si>
  <si>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</si>
  <si>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</si>
  <si>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</si>
  <si>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</si>
  <si>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</si>
  <si>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</si>
  <si>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</si>
  <si>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</si>
  <si>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</si>
  <si>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</si>
  <si>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</si>
  <si>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разом   (3+4)</t>
  </si>
  <si>
    <t>Найменування</t>
  </si>
  <si>
    <t>граничний обсяг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</si>
  <si>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</si>
  <si>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(7+8)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</si>
  <si>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</si>
  <si>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</si>
  <si>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</si>
  <si>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</si>
  <si>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</si>
  <si>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</si>
  <si>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</si>
  <si>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</si>
  <si>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</si>
  <si>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</si>
  <si>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</si>
  <si>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</si>
  <si>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</si>
  <si>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</si>
  <si>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</si>
  <si>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</si>
  <si>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</si>
  <si>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</si>
  <si>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</si>
  <si>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</si>
  <si>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</si>
  <si>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</si>
  <si>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</si>
  <si>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</si>
  <si>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</si>
  <si>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</si>
  <si>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</si>
  <si>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</si>
  <si>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</si>
  <si>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</si>
  <si>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</si>
  <si>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</si>
  <si>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</si>
  <si>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</si>
  <si>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</si>
  <si>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</si>
  <si>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</si>
  <si>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</si>
  <si>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</si>
  <si>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</si>
  <si>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</si>
  <si>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</si>
  <si>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</si>
  <si>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</si>
  <si>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</si>
  <si>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</si>
  <si>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</si>
  <si>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</si>
  <si>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</si>
  <si>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</si>
  <si>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</si>
  <si>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</si>
  <si>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</si>
  <si>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</si>
  <si>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</si>
  <si>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</si>
  <si>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</si>
  <si>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</si>
  <si>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</si>
  <si>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</si>
  <si>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</si>
  <si>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</si>
  <si>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</si>
  <si>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</si>
  <si>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</si>
  <si>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</si>
  <si>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</si>
  <si>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</si>
  <si>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</si>
  <si>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</si>
  <si>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</si>
  <si>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</si>
  <si>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</si>
  <si>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</si>
  <si>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</si>
  <si>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</si>
  <si>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</si>
  <si>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</si>
  <si>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</si>
  <si>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</si>
  <si>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</si>
  <si>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</si>
  <si>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</si>
  <si>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</si>
  <si>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</si>
  <si>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</si>
  <si>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</si>
  <si>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</si>
  <si>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</si>
  <si>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</si>
  <si>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</si>
  <si>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</si>
  <si>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</si>
  <si>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</si>
  <si>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</si>
  <si>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</si>
  <si>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</si>
  <si>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</si>
  <si>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</si>
  <si>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</si>
  <si>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</si>
  <si>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</si>
  <si>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</si>
  <si>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</si>
  <si>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</si>
  <si>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</si>
  <si>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</si>
  <si>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</si>
  <si>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</si>
  <si>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</si>
  <si>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</si>
  <si>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</si>
  <si>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</si>
  <si>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</si>
  <si>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</si>
  <si>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</si>
  <si>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</si>
  <si>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</si>
  <si>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</si>
  <si>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</si>
  <si>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</si>
  <si>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</si>
  <si>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</si>
  <si>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</si>
  <si>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</si>
  <si>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</si>
  <si>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</si>
  <si>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</si>
  <si>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</si>
  <si>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</si>
  <si>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</si>
  <si>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</si>
  <si>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</si>
  <si>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</si>
  <si>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</si>
  <si>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</si>
  <si>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</si>
  <si>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</si>
  <si>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</si>
  <si>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2020 рік (прогноз)</t>
  </si>
  <si>
    <t>2) результативні показники бюджетної програми у 2020 - 2021 роках:</t>
  </si>
  <si>
    <t>2019 рік</t>
  </si>
  <si>
    <t>Дебіторська заборгованість на 01.01.2018</t>
  </si>
  <si>
    <t>2020 рік</t>
  </si>
  <si>
    <t>2021 рік</t>
  </si>
  <si>
    <t>Департамент соціального захисту населення</t>
  </si>
  <si>
    <t>од.</t>
  </si>
  <si>
    <t xml:space="preserve">Забезпечення бробки інформації з нарахуваня та виплати допомог,компенсацій та субсидій за особовими справами,за якими здійснюються зазначені нарахування та виплати </t>
  </si>
  <si>
    <t>1.1</t>
  </si>
  <si>
    <t>Витрати на обробку інформації з нарахуваня та виплати допомог,компенсацій та субсидій за особовими справами,тис.грн</t>
  </si>
  <si>
    <t>тис.грн.</t>
  </si>
  <si>
    <t>кошторис</t>
  </si>
  <si>
    <t>Показник продукту</t>
  </si>
  <si>
    <t>2.1</t>
  </si>
  <si>
    <t>Загальна кількість справ,од</t>
  </si>
  <si>
    <t>ф.ДСДІ, ф.№2,форма №1-ДСД, ф.ДДІ,ОЖС, ф.ДСДіД,інформація щодо чисельності одержувачів допомог та компенсацій</t>
  </si>
  <si>
    <t>Показник ефективності</t>
  </si>
  <si>
    <t>3.1</t>
  </si>
  <si>
    <t>Середні витрати  на обробку однієї справи, грн/рік</t>
  </si>
  <si>
    <t>грн/рік</t>
  </si>
  <si>
    <t>розрахунковоП8.1р.1.1/П.8.1.р.2.1</t>
  </si>
  <si>
    <t>Показник якості</t>
  </si>
  <si>
    <t>4.1</t>
  </si>
  <si>
    <t>рівень обробки інформації,%</t>
  </si>
  <si>
    <t>%</t>
  </si>
  <si>
    <t>Показник затрат</t>
  </si>
  <si>
    <t xml:space="preserve">Забезпечення обробки інформації з нарахуваня та виплати допомог,компенсацій та субсидій за особовими справами,за якими здійснюються зазначені нарахування та виплати </t>
  </si>
  <si>
    <t>Обробка інформації з нарахування та виплати допомог, компенсацій та субсидій</t>
  </si>
  <si>
    <t>Витрати на обробку інформації з нарахуваня та виплати допомог,компенсацій та субсидій за особовими справами</t>
  </si>
  <si>
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</si>
  <si>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 Конституція України,  Наказ міністерства соціальної політики України 14.05.2018 №688"Про затвердження Типового переліку бюджетних програм та результативних показників їх виконання для місцевих бюджетів у галузі "Соціальний захист і соціальне забезпечення", Бюджетний  кодекс України, рішення обласної ради від 21 березня 2013 року №684 щодо затвердження Положення про інформаційно- обчислювальний центр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</si>
  <si>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</si>
  <si>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</si>
  <si>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</si>
  <si>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</si>
  <si>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</si>
  <si>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</si>
  <si>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1) видатки за кодами Економічної класифікації видатків бюджету у 2018 - 2021 роках:</t>
  </si>
  <si>
    <t>2) надання кредитів за кодами Класифікації кредитування бюджету у 2018 - 2020 роках:</t>
  </si>
  <si>
    <t>2022 рік (прогноз)</t>
  </si>
  <si>
    <t>2) витрати за напрямами використання бюджетних коштів у 2021 - 2022 роках:</t>
  </si>
  <si>
    <t>1) результативні показники бюджетної програми у 2019 - 2020роках:</t>
  </si>
  <si>
    <t>2020(проект)</t>
  </si>
  <si>
    <t>2) надходження для виконання бюджетної програми у 2021 - 2022 роках:</t>
  </si>
  <si>
    <t>1) витрати за напрямами використання бюджетних коштів у 2018 - 2020 роках:</t>
  </si>
  <si>
    <t>2019 рік (план)</t>
  </si>
  <si>
    <t>2022рік</t>
  </si>
  <si>
    <t>Керівники</t>
  </si>
  <si>
    <t>Спеціалісти(немедики)</t>
  </si>
  <si>
    <t>Інші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</si>
  <si>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</si>
  <si>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</si>
  <si>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</si>
  <si>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</si>
  <si>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</si>
  <si>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</si>
  <si>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</si>
  <si>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</si>
  <si>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</si>
  <si>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03192974</t>
  </si>
  <si>
    <t>08</t>
  </si>
  <si>
    <t>081</t>
  </si>
  <si>
    <t>0813200</t>
  </si>
  <si>
    <t xml:space="preserve">Забезпечення обробки інформації з нарахуваня та виплати допомог і компенсацій </t>
  </si>
  <si>
    <t>БЮДЖЕТНИЙ ЗАПИТ НА 2020 - 2022 РОКИ додатковий (Форма 2020-3)</t>
  </si>
  <si>
    <t>4. Додаткові витрати місцевого бюджету:</t>
  </si>
  <si>
    <t>1) додаткові витрати на 2020 рік за бюджетною програмою:</t>
  </si>
  <si>
    <t>Код Економічної класифікації видатків бюджету/код Класифікації кредитування бюджету</t>
  </si>
  <si>
    <t>Обґрунтування необхідності додаткових коштів на 2020 рік</t>
  </si>
  <si>
    <t>необхідно додатково +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</si>
  <si>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</si>
  <si>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</si>
  <si>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</si>
  <si>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затрат</t>
  </si>
  <si>
    <t>продукту</t>
  </si>
  <si>
    <t>ефективності</t>
  </si>
  <si>
    <t>якості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</si>
  <si>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</si>
  <si>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</si>
  <si>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</si>
  <si>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індикативні прогнозні показники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</si>
  <si>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</si>
  <si>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</si>
  <si>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</si>
  <si>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</si>
  <si>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</si>
  <si>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</si>
  <si>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</si>
  <si>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М.ПЕТРІШКА</t>
  </si>
  <si>
    <t>О.ГУМЕНЮК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</si>
  <si>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</si>
  <si>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</si>
  <si>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07100000000</t>
  </si>
  <si>
    <t>9. Доплати і надбавки не враховані у штатному розписі (нічні, святкові, заміщення, тощо)</t>
  </si>
  <si>
    <t>14. Бюджетні зобов'язання у 2018 - 2020 роках:</t>
  </si>
  <si>
    <t>1) кредиторська заборгованість місцевого бюджету у 2018 році:</t>
  </si>
  <si>
    <t>Оплата інших енергоносіїв та інших комунальних послуг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</si>
  <si>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</si>
  <si>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</si>
  <si>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</si>
  <si>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</si>
  <si>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</si>
  <si>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</si>
  <si>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</si>
  <si>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</si>
  <si>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</si>
  <si>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</si>
  <si>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Забезпечення компютерною технікою, заміна застарілого обладнання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</si>
</sst>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000"/>
    <numFmt numFmtId="217" formatCode="0.0000000"/>
    <numFmt numFmtId="218" formatCode="#,##0.000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i/>
      <sz val="11"/>
      <name val="Times New Roman"/>
      <family val="1"/>
    </font>
    <font>
      <sz val="10"/>
      <name val="Helv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3" borderId="0" applyNumberFormat="0" applyBorder="0" applyAlignment="0" applyProtection="0"/>
    <xf numFmtId="0" fontId="14" fillId="13" borderId="1" applyNumberFormat="0" applyAlignment="0" applyProtection="0"/>
    <xf numFmtId="0" fontId="50" fillId="44" borderId="2" applyNumberFormat="0" applyAlignment="0" applyProtection="0"/>
    <xf numFmtId="0" fontId="51" fillId="45" borderId="3" applyNumberFormat="0" applyAlignment="0" applyProtection="0"/>
    <xf numFmtId="0" fontId="52" fillId="45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53" fillId="0" borderId="8" applyNumberFormat="0" applyFill="0" applyAlignment="0" applyProtection="0"/>
    <xf numFmtId="0" fontId="20" fillId="46" borderId="9" applyNumberFormat="0" applyAlignment="0" applyProtection="0"/>
    <xf numFmtId="0" fontId="54" fillId="47" borderId="10" applyNumberFormat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22" fillId="49" borderId="1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57" fillId="50" borderId="0" applyNumberFormat="0" applyBorder="0" applyAlignment="0" applyProtection="0"/>
    <xf numFmtId="0" fontId="24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1" fillId="52" borderId="13" applyNumberFormat="0" applyFont="0" applyAlignment="0" applyProtection="0"/>
    <xf numFmtId="9" fontId="0" fillId="0" borderId="0" applyFont="0" applyFill="0" applyBorder="0" applyAlignment="0" applyProtection="0"/>
    <xf numFmtId="0" fontId="25" fillId="49" borderId="14" applyNumberFormat="0" applyAlignment="0" applyProtection="0"/>
    <xf numFmtId="0" fontId="59" fillId="0" borderId="15" applyNumberFormat="0" applyFill="0" applyAlignment="0" applyProtection="0"/>
    <xf numFmtId="0" fontId="26" fillId="5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5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5" fillId="0" borderId="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197" fontId="8" fillId="0" borderId="16" xfId="0" applyNumberFormat="1" applyFont="1" applyBorder="1" applyAlignment="1">
      <alignment/>
    </xf>
    <xf numFmtId="197" fontId="29" fillId="0" borderId="16" xfId="0" applyNumberFormat="1" applyFont="1" applyBorder="1" applyAlignment="1">
      <alignment/>
    </xf>
    <xf numFmtId="0" fontId="8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30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7" fontId="34" fillId="0" borderId="0" xfId="83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97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right" vertical="top" wrapText="1"/>
    </xf>
    <xf numFmtId="0" fontId="3" fillId="0" borderId="20" xfId="0" applyFont="1" applyFill="1" applyBorder="1" applyAlignment="1">
      <alignment horizontal="centerContinuous" vertical="top"/>
    </xf>
    <xf numFmtId="0" fontId="3" fillId="0" borderId="20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9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29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29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1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vertical="top" wrapText="1"/>
    </xf>
    <xf numFmtId="197" fontId="40" fillId="0" borderId="16" xfId="83" applyNumberFormat="1" applyFont="1" applyFill="1" applyBorder="1" applyAlignment="1">
      <alignment vertical="top"/>
      <protection/>
    </xf>
    <xf numFmtId="197" fontId="41" fillId="0" borderId="16" xfId="83" applyNumberFormat="1" applyFont="1" applyFill="1" applyBorder="1" applyAlignment="1">
      <alignment vertical="top"/>
      <protection/>
    </xf>
    <xf numFmtId="197" fontId="41" fillId="0" borderId="18" xfId="83" applyNumberFormat="1" applyFont="1" applyFill="1" applyBorder="1" applyAlignment="1">
      <alignment vertical="top"/>
      <protection/>
    </xf>
    <xf numFmtId="197" fontId="41" fillId="0" borderId="24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vertical="top"/>
    </xf>
    <xf numFmtId="0" fontId="5" fillId="0" borderId="20" xfId="0" applyFont="1" applyBorder="1" applyAlignment="1">
      <alignment horizontal="center" vertical="top" wrapText="1"/>
    </xf>
    <xf numFmtId="197" fontId="29" fillId="0" borderId="20" xfId="0" applyNumberFormat="1" applyFont="1" applyFill="1" applyBorder="1" applyAlignment="1">
      <alignment vertical="top"/>
    </xf>
    <xf numFmtId="3" fontId="29" fillId="0" borderId="16" xfId="0" applyNumberFormat="1" applyFont="1" applyFill="1" applyBorder="1" applyAlignment="1">
      <alignment wrapText="1"/>
    </xf>
    <xf numFmtId="0" fontId="29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2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9" fillId="0" borderId="16" xfId="0" applyNumberFormat="1" applyFont="1" applyBorder="1" applyAlignment="1">
      <alignment horizontal="center" wrapText="1"/>
    </xf>
    <xf numFmtId="0" fontId="29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84" applyNumberFormat="1" applyFont="1" applyBorder="1" applyAlignment="1">
      <alignment horizontal="center" vertical="top" wrapText="1"/>
      <protection/>
    </xf>
    <xf numFmtId="0" fontId="4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29" fillId="0" borderId="16" xfId="0" applyFont="1" applyFill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97" fontId="8" fillId="0" borderId="16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197" fontId="29" fillId="0" borderId="16" xfId="0" applyNumberFormat="1" applyFont="1" applyBorder="1" applyAlignment="1">
      <alignment vertical="top" wrapText="1"/>
    </xf>
    <xf numFmtId="197" fontId="3" fillId="0" borderId="16" xfId="84" applyNumberFormat="1" applyFont="1" applyBorder="1" applyAlignment="1">
      <alignment wrapText="1"/>
      <protection/>
    </xf>
    <xf numFmtId="197" fontId="5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9" fillId="0" borderId="19" xfId="0" applyFont="1" applyBorder="1" applyAlignment="1">
      <alignment horizontal="center"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9" fillId="0" borderId="16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9" fillId="0" borderId="25" xfId="0" applyFont="1" applyBorder="1" applyAlignment="1">
      <alignment/>
    </xf>
    <xf numFmtId="197" fontId="29" fillId="0" borderId="25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 wrapText="1"/>
    </xf>
    <xf numFmtId="2" fontId="8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vertical="top" wrapText="1"/>
    </xf>
    <xf numFmtId="0" fontId="42" fillId="0" borderId="16" xfId="0" applyNumberFormat="1" applyFont="1" applyFill="1" applyBorder="1" applyAlignment="1">
      <alignment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vertical="top" wrapText="1"/>
    </xf>
    <xf numFmtId="0" fontId="43" fillId="0" borderId="16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wrapText="1"/>
    </xf>
    <xf numFmtId="0" fontId="42" fillId="0" borderId="16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3" fontId="41" fillId="0" borderId="16" xfId="83" applyNumberFormat="1" applyFont="1" applyFill="1" applyBorder="1" applyAlignment="1">
      <alignment vertical="top"/>
      <protection/>
    </xf>
    <xf numFmtId="1" fontId="8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top" wrapText="1"/>
    </xf>
    <xf numFmtId="3" fontId="8" fillId="0" borderId="2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188" fontId="29" fillId="0" borderId="16" xfId="0" applyNumberFormat="1" applyFont="1" applyFill="1" applyBorder="1" applyAlignment="1">
      <alignment/>
    </xf>
    <xf numFmtId="197" fontId="41" fillId="0" borderId="0" xfId="83" applyNumberFormat="1" applyFont="1" applyFill="1" applyBorder="1" applyAlignment="1">
      <alignment vertical="top"/>
      <protection/>
    </xf>
    <xf numFmtId="0" fontId="33" fillId="0" borderId="26" xfId="0" applyFont="1" applyFill="1" applyBorder="1" applyAlignment="1">
      <alignment vertical="top" wrapText="1"/>
    </xf>
    <xf numFmtId="0" fontId="8" fillId="0" borderId="16" xfId="0" applyFont="1" applyFill="1" applyBorder="1" applyAlignment="1">
      <alignment/>
    </xf>
    <xf numFmtId="3" fontId="29" fillId="0" borderId="25" xfId="0" applyNumberFormat="1" applyFont="1" applyBorder="1" applyAlignment="1">
      <alignment vertical="center" wrapText="1"/>
    </xf>
    <xf numFmtId="3" fontId="29" fillId="0" borderId="16" xfId="0" applyNumberFormat="1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/>
    </xf>
    <xf numFmtId="1" fontId="41" fillId="0" borderId="16" xfId="83" applyNumberFormat="1" applyFont="1" applyFill="1" applyBorder="1" applyAlignment="1">
      <alignment vertical="top"/>
      <protection/>
    </xf>
    <xf numFmtId="3" fontId="40" fillId="0" borderId="16" xfId="83" applyNumberFormat="1" applyFont="1" applyFill="1" applyBorder="1" applyAlignment="1">
      <alignment vertical="top"/>
      <protection/>
    </xf>
    <xf numFmtId="3" fontId="41" fillId="0" borderId="18" xfId="83" applyNumberFormat="1" applyFont="1" applyFill="1" applyBorder="1" applyAlignment="1">
      <alignment vertical="top"/>
      <protection/>
    </xf>
    <xf numFmtId="3" fontId="41" fillId="0" borderId="24" xfId="83" applyNumberFormat="1" applyFont="1" applyFill="1" applyBorder="1" applyAlignment="1">
      <alignment vertical="top"/>
      <protection/>
    </xf>
    <xf numFmtId="3" fontId="9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top" wrapText="1"/>
    </xf>
    <xf numFmtId="1" fontId="29" fillId="0" borderId="0" xfId="0" applyNumberFormat="1" applyFont="1" applyFill="1" applyAlignment="1">
      <alignment/>
    </xf>
    <xf numFmtId="1" fontId="40" fillId="0" borderId="16" xfId="83" applyNumberFormat="1" applyFont="1" applyFill="1" applyBorder="1" applyAlignment="1">
      <alignment vertical="top"/>
      <protection/>
    </xf>
    <xf numFmtId="1" fontId="29" fillId="0" borderId="16" xfId="0" applyNumberFormat="1" applyFont="1" applyFill="1" applyBorder="1" applyAlignment="1">
      <alignment/>
    </xf>
    <xf numFmtId="1" fontId="41" fillId="0" borderId="18" xfId="83" applyNumberFormat="1" applyFont="1" applyFill="1" applyBorder="1" applyAlignment="1">
      <alignment vertical="top"/>
      <protection/>
    </xf>
    <xf numFmtId="0" fontId="32" fillId="0" borderId="26" xfId="0" applyFont="1" applyFill="1" applyBorder="1" applyAlignment="1">
      <alignment vertical="top" wrapText="1"/>
    </xf>
    <xf numFmtId="3" fontId="29" fillId="0" borderId="16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3" fontId="29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49" fontId="9" fillId="0" borderId="17" xfId="0" applyNumberFormat="1" applyFont="1" applyBorder="1" applyAlignment="1">
      <alignment/>
    </xf>
    <xf numFmtId="49" fontId="9" fillId="0" borderId="17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4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97" fontId="8" fillId="0" borderId="16" xfId="0" applyNumberFormat="1" applyFont="1" applyBorder="1" applyAlignment="1">
      <alignment/>
    </xf>
    <xf numFmtId="0" fontId="45" fillId="0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45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3" fontId="8" fillId="0" borderId="16" xfId="0" applyNumberFormat="1" applyFont="1" applyBorder="1" applyAlignment="1">
      <alignment/>
    </xf>
    <xf numFmtId="4" fontId="8" fillId="0" borderId="0" xfId="0" applyNumberFormat="1" applyFont="1" applyFill="1" applyAlignment="1">
      <alignment/>
    </xf>
    <xf numFmtId="3" fontId="8" fillId="0" borderId="16" xfId="0" applyNumberFormat="1" applyFont="1" applyFill="1" applyBorder="1" applyAlignment="1">
      <alignment horizontal="center" wrapText="1"/>
    </xf>
    <xf numFmtId="3" fontId="29" fillId="0" borderId="16" xfId="0" applyNumberFormat="1" applyFont="1" applyFill="1" applyBorder="1" applyAlignment="1">
      <alignment horizont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3" fontId="29" fillId="0" borderId="16" xfId="0" applyNumberFormat="1" applyFont="1" applyFill="1" applyBorder="1" applyAlignment="1">
      <alignment horizontal="center" vertical="top"/>
    </xf>
    <xf numFmtId="3" fontId="41" fillId="0" borderId="0" xfId="83" applyNumberFormat="1" applyFont="1" applyFill="1" applyBorder="1" applyAlignment="1">
      <alignment vertical="top"/>
      <protection/>
    </xf>
    <xf numFmtId="49" fontId="9" fillId="0" borderId="17" xfId="0" applyNumberFormat="1" applyFont="1" applyFill="1" applyBorder="1" applyAlignment="1">
      <alignment wrapText="1"/>
    </xf>
    <xf numFmtId="3" fontId="3" fillId="0" borderId="0" xfId="0" applyNumberFormat="1" applyFont="1" applyAlignment="1">
      <alignment/>
    </xf>
    <xf numFmtId="3" fontId="8" fillId="0" borderId="16" xfId="0" applyNumberFormat="1" applyFont="1" applyFill="1" applyBorder="1" applyAlignment="1">
      <alignment/>
    </xf>
    <xf numFmtId="0" fontId="46" fillId="0" borderId="0" xfId="0" applyFont="1" applyAlignment="1">
      <alignment wrapText="1"/>
    </xf>
    <xf numFmtId="0" fontId="32" fillId="0" borderId="26" xfId="0" applyFont="1" applyFill="1" applyBorder="1" applyAlignment="1">
      <alignment horizontal="center" vertical="top" wrapText="1"/>
    </xf>
    <xf numFmtId="0" fontId="33" fillId="0" borderId="26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0" fontId="5" fillId="0" borderId="16" xfId="84" applyFont="1" applyBorder="1" applyAlignment="1">
      <alignment horizontal="center" wrapText="1"/>
      <protection/>
    </xf>
    <xf numFmtId="3" fontId="40" fillId="0" borderId="16" xfId="83" applyNumberFormat="1" applyFont="1" applyFill="1" applyBorder="1" applyAlignment="1">
      <alignment horizontal="center" vertical="top"/>
      <protection/>
    </xf>
    <xf numFmtId="3" fontId="5" fillId="0" borderId="16" xfId="84" applyNumberFormat="1" applyFont="1" applyBorder="1" applyAlignment="1">
      <alignment vertical="top" wrapText="1"/>
      <protection/>
    </xf>
    <xf numFmtId="3" fontId="45" fillId="0" borderId="16" xfId="0" applyNumberFormat="1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/>
    </xf>
    <xf numFmtId="0" fontId="29" fillId="0" borderId="16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42" fillId="0" borderId="19" xfId="0" applyNumberFormat="1" applyFont="1" applyFill="1" applyBorder="1" applyAlignment="1">
      <alignment horizontal="center"/>
    </xf>
    <xf numFmtId="0" fontId="42" fillId="0" borderId="29" xfId="0" applyNumberFormat="1" applyFont="1" applyFill="1" applyBorder="1" applyAlignment="1">
      <alignment horizontal="center"/>
    </xf>
    <xf numFmtId="0" fontId="42" fillId="0" borderId="25" xfId="0" applyNumberFormat="1" applyFont="1" applyFill="1" applyBorder="1" applyAlignment="1">
      <alignment horizontal="center"/>
    </xf>
    <xf numFmtId="0" fontId="42" fillId="0" borderId="19" xfId="0" applyNumberFormat="1" applyFont="1" applyFill="1" applyBorder="1" applyAlignment="1">
      <alignment horizontal="center" wrapText="1"/>
    </xf>
    <xf numFmtId="0" fontId="42" fillId="0" borderId="29" xfId="0" applyNumberFormat="1" applyFont="1" applyFill="1" applyBorder="1" applyAlignment="1">
      <alignment horizontal="center" wrapText="1"/>
    </xf>
    <xf numFmtId="0" fontId="42" fillId="0" borderId="25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6" xfId="84" applyFont="1" applyBorder="1" applyAlignment="1">
      <alignment wrapText="1"/>
      <protection/>
    </xf>
    <xf numFmtId="0" fontId="9" fillId="0" borderId="17" xfId="84" applyFont="1" applyBorder="1" applyAlignment="1">
      <alignment wrapText="1"/>
      <protection/>
    </xf>
    <xf numFmtId="0" fontId="5" fillId="0" borderId="16" xfId="84" applyFont="1" applyBorder="1" applyAlignment="1">
      <alignment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wrapText="1"/>
      <protection/>
    </xf>
    <xf numFmtId="0" fontId="5" fillId="0" borderId="19" xfId="84" applyFont="1" applyBorder="1" applyAlignment="1">
      <alignment horizontal="center" wrapText="1"/>
      <protection/>
    </xf>
    <xf numFmtId="0" fontId="5" fillId="0" borderId="29" xfId="84" applyFont="1" applyBorder="1" applyAlignment="1">
      <alignment horizontal="center" wrapText="1"/>
      <protection/>
    </xf>
    <xf numFmtId="0" fontId="5" fillId="0" borderId="25" xfId="84" applyFont="1" applyBorder="1" applyAlignment="1">
      <alignment horizontal="center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" fillId="0" borderId="19" xfId="84" applyFont="1" applyBorder="1" applyAlignment="1">
      <alignment horizontal="center" wrapText="1"/>
      <protection/>
    </xf>
    <xf numFmtId="0" fontId="3" fillId="0" borderId="29" xfId="84" applyFont="1" applyBorder="1" applyAlignment="1">
      <alignment horizontal="center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20" xfId="84" applyFont="1" applyBorder="1" applyAlignment="1">
      <alignment horizontal="center" vertical="top" wrapText="1"/>
      <protection/>
    </xf>
    <xf numFmtId="0" fontId="3" fillId="0" borderId="31" xfId="84" applyFont="1" applyBorder="1" applyAlignment="1">
      <alignment horizontal="center" vertical="top" wrapText="1"/>
      <protection/>
    </xf>
    <xf numFmtId="0" fontId="3" fillId="0" borderId="32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3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8" fillId="0" borderId="19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19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31" xfId="84" applyFont="1" applyBorder="1" applyAlignment="1">
      <alignment horizontal="center" vertical="top" wrapText="1"/>
      <protection/>
    </xf>
    <xf numFmtId="0" fontId="8" fillId="0" borderId="32" xfId="84" applyFont="1" applyBorder="1" applyAlignment="1">
      <alignment horizontal="center" vertical="top" wrapText="1"/>
      <protection/>
    </xf>
    <xf numFmtId="0" fontId="8" fillId="0" borderId="33" xfId="84" applyFont="1" applyBorder="1" applyAlignment="1">
      <alignment horizontal="center" vertical="top" wrapText="1"/>
      <protection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Zeros="0" zoomScaleSheetLayoutView="90" zoomScalePageLayoutView="0" workbookViewId="0" topLeftCell="A1">
      <selection activeCell="A11" sqref="A11"/>
    </sheetView>
  </sheetViews>
  <sheetFormatPr defaultColWidth="9.00390625" defaultRowHeight="12.75"/>
  <cols>
    <col min="1" max="1" width="9.125" style="54" customWidth="1"/>
    <col min="2" max="2" width="30.25390625" style="54" customWidth="1"/>
    <col min="3" max="3" width="11.75390625" style="54" customWidth="1"/>
    <col min="4" max="4" width="10.375" style="54" customWidth="1"/>
    <col min="5" max="5" width="10.00390625" style="54" customWidth="1"/>
    <col min="6" max="7" width="11.75390625" style="54" customWidth="1"/>
    <col min="8" max="8" width="10.625" style="54" customWidth="1"/>
    <col min="9" max="9" width="9.375" style="54" customWidth="1"/>
    <col min="10" max="10" width="11.00390625" style="54" customWidth="1"/>
    <col min="11" max="12" width="11.75390625" style="54" customWidth="1"/>
    <col min="13" max="13" width="10.625" style="54" customWidth="1"/>
    <col min="14" max="14" width="13.00390625" style="54" customWidth="1"/>
    <col min="15" max="16384" width="9.125" style="54" customWidth="1"/>
  </cols>
  <sheetData>
    <row r="1" spans="10:14" ht="15.75">
      <c r="J1" s="90"/>
      <c r="K1" s="90"/>
      <c r="L1" s="90"/>
      <c r="M1" s="90"/>
      <c r="N1" s="90"/>
    </row>
    <row r="2" spans="1:14" ht="18.75">
      <c r="A2" s="80" t="s">
        <v>191</v>
      </c>
      <c r="B2" s="5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15.75">
      <c r="A3" s="94" t="s">
        <v>210</v>
      </c>
      <c r="B3" s="94" t="s">
        <v>165</v>
      </c>
      <c r="C3" s="94"/>
      <c r="D3" s="94"/>
      <c r="E3" s="94"/>
      <c r="F3" s="94"/>
      <c r="G3" s="94"/>
      <c r="H3" s="94"/>
      <c r="I3" s="228"/>
      <c r="J3" s="278" t="s">
        <v>220</v>
      </c>
      <c r="K3" s="278"/>
      <c r="L3" s="278"/>
      <c r="M3" s="57"/>
      <c r="N3" s="226" t="s">
        <v>219</v>
      </c>
      <c r="O3" s="57"/>
      <c r="P3" s="73"/>
    </row>
    <row r="4" spans="1:16" s="31" customFormat="1" ht="37.5" customHeight="1">
      <c r="A4" s="283" t="s">
        <v>109</v>
      </c>
      <c r="B4" s="284"/>
      <c r="C4" s="284"/>
      <c r="D4" s="284"/>
      <c r="E4" s="284"/>
      <c r="F4" s="222"/>
      <c r="G4" s="222"/>
      <c r="H4" s="37"/>
      <c r="I4" s="37"/>
      <c r="J4" s="281" t="s">
        <v>211</v>
      </c>
      <c r="K4" s="281"/>
      <c r="L4" s="281"/>
      <c r="M4" s="37"/>
      <c r="N4" s="202" t="s">
        <v>212</v>
      </c>
      <c r="O4" s="37"/>
      <c r="P4" s="222"/>
    </row>
    <row r="5" spans="1:16" ht="15.75">
      <c r="A5" s="76" t="s">
        <v>24</v>
      </c>
      <c r="B5" s="285" t="s">
        <v>165</v>
      </c>
      <c r="C5" s="285"/>
      <c r="D5" s="285"/>
      <c r="E5" s="285"/>
      <c r="F5" s="76"/>
      <c r="G5" s="76"/>
      <c r="H5" s="227"/>
      <c r="I5" s="228"/>
      <c r="J5" s="278" t="s">
        <v>221</v>
      </c>
      <c r="K5" s="278"/>
      <c r="L5" s="278"/>
      <c r="M5" s="57"/>
      <c r="N5" s="226" t="s">
        <v>219</v>
      </c>
      <c r="O5" s="57"/>
      <c r="P5" s="73"/>
    </row>
    <row r="6" spans="1:16" s="31" customFormat="1" ht="39" customHeight="1">
      <c r="A6" s="97"/>
      <c r="B6" s="284" t="s">
        <v>112</v>
      </c>
      <c r="C6" s="284"/>
      <c r="D6" s="284"/>
      <c r="E6" s="284"/>
      <c r="F6" s="97"/>
      <c r="G6" s="97"/>
      <c r="H6" s="37"/>
      <c r="I6" s="37"/>
      <c r="J6" s="281" t="s">
        <v>213</v>
      </c>
      <c r="K6" s="281"/>
      <c r="L6" s="281"/>
      <c r="M6" s="37"/>
      <c r="N6" s="218" t="s">
        <v>212</v>
      </c>
      <c r="O6" s="37"/>
      <c r="P6" s="222"/>
    </row>
    <row r="7" spans="1:16" ht="54" customHeight="1">
      <c r="A7" s="58" t="s">
        <v>99</v>
      </c>
      <c r="B7" s="219" t="s">
        <v>222</v>
      </c>
      <c r="C7" s="228"/>
      <c r="D7" s="279">
        <v>3200</v>
      </c>
      <c r="E7" s="279"/>
      <c r="F7" s="57"/>
      <c r="G7" s="279">
        <v>1090</v>
      </c>
      <c r="H7" s="279"/>
      <c r="I7" s="57"/>
      <c r="J7" s="280" t="s">
        <v>223</v>
      </c>
      <c r="K7" s="280"/>
      <c r="L7" s="280"/>
      <c r="M7" s="57"/>
      <c r="N7" s="201">
        <v>7100000000</v>
      </c>
      <c r="O7" s="57"/>
      <c r="P7" s="73"/>
    </row>
    <row r="8" spans="1:19" s="31" customFormat="1" ht="49.5" customHeight="1">
      <c r="A8" s="223"/>
      <c r="B8" s="202" t="s">
        <v>214</v>
      </c>
      <c r="C8" s="37"/>
      <c r="D8" s="281" t="s">
        <v>215</v>
      </c>
      <c r="E8" s="281"/>
      <c r="F8" s="37"/>
      <c r="G8" s="282" t="s">
        <v>216</v>
      </c>
      <c r="H8" s="282"/>
      <c r="I8" s="229"/>
      <c r="J8" s="281" t="s">
        <v>217</v>
      </c>
      <c r="K8" s="281"/>
      <c r="L8" s="281"/>
      <c r="M8" s="37"/>
      <c r="N8" s="224" t="s">
        <v>218</v>
      </c>
      <c r="O8" s="37"/>
      <c r="P8" s="222"/>
      <c r="S8" s="225"/>
    </row>
    <row r="9" spans="1:14" ht="15.75">
      <c r="A9" s="22" t="s">
        <v>192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>
      <c r="A10" s="56" t="s">
        <v>148</v>
      </c>
      <c r="B10" s="73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7.25" customHeight="1">
      <c r="A11" s="55" t="s">
        <v>187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.75">
      <c r="A12" s="56" t="s">
        <v>147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8" ht="15.75">
      <c r="A13" s="176" t="s">
        <v>189</v>
      </c>
      <c r="B13" s="176"/>
      <c r="C13" s="176"/>
      <c r="D13" s="17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7"/>
      <c r="P13" s="57"/>
      <c r="Q13" s="57"/>
      <c r="R13" s="57"/>
    </row>
    <row r="14" spans="1:18" ht="15.75">
      <c r="A14" s="58" t="s">
        <v>145</v>
      </c>
      <c r="B14" s="7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73"/>
      <c r="P14" s="73"/>
      <c r="Q14" s="73"/>
      <c r="R14" s="73"/>
    </row>
    <row r="15" spans="1:14" ht="54.75" customHeight="1">
      <c r="A15" s="286" t="s">
        <v>190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58"/>
    </row>
    <row r="16" spans="1:14" s="73" customFormat="1" ht="9" customHeight="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</row>
    <row r="17" spans="1:14" ht="15.75">
      <c r="A17" s="58" t="s">
        <v>146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5.75" customHeight="1">
      <c r="A18" s="9" t="s">
        <v>193</v>
      </c>
      <c r="N18" s="32" t="s">
        <v>110</v>
      </c>
    </row>
    <row r="19" spans="1:14" ht="15.75">
      <c r="A19" s="287" t="s">
        <v>3</v>
      </c>
      <c r="B19" s="287" t="s">
        <v>16</v>
      </c>
      <c r="C19" s="289" t="s">
        <v>194</v>
      </c>
      <c r="D19" s="290"/>
      <c r="E19" s="290"/>
      <c r="F19" s="291"/>
      <c r="G19" s="289" t="s">
        <v>195</v>
      </c>
      <c r="H19" s="290"/>
      <c r="I19" s="290"/>
      <c r="J19" s="291"/>
      <c r="K19" s="289" t="s">
        <v>196</v>
      </c>
      <c r="L19" s="290"/>
      <c r="M19" s="290"/>
      <c r="N19" s="291"/>
    </row>
    <row r="20" spans="1:14" s="78" customFormat="1" ht="60">
      <c r="A20" s="288"/>
      <c r="B20" s="287"/>
      <c r="C20" s="168" t="s">
        <v>25</v>
      </c>
      <c r="D20" s="115" t="s">
        <v>26</v>
      </c>
      <c r="E20" s="151" t="s">
        <v>114</v>
      </c>
      <c r="F20" s="151" t="s">
        <v>15</v>
      </c>
      <c r="G20" s="168" t="s">
        <v>25</v>
      </c>
      <c r="H20" s="115" t="s">
        <v>26</v>
      </c>
      <c r="I20" s="151" t="s">
        <v>114</v>
      </c>
      <c r="J20" s="151" t="s">
        <v>19</v>
      </c>
      <c r="K20" s="168" t="s">
        <v>25</v>
      </c>
      <c r="L20" s="115" t="s">
        <v>26</v>
      </c>
      <c r="M20" s="151" t="s">
        <v>114</v>
      </c>
      <c r="N20" s="151" t="s">
        <v>20</v>
      </c>
    </row>
    <row r="21" spans="1:14" s="78" customFormat="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  <c r="L21" s="24">
        <v>12</v>
      </c>
      <c r="M21" s="24">
        <v>13</v>
      </c>
      <c r="N21" s="24">
        <v>14</v>
      </c>
    </row>
    <row r="22" spans="1:14" s="78" customFormat="1" ht="30">
      <c r="A22" s="23"/>
      <c r="B22" s="70" t="s">
        <v>2</v>
      </c>
      <c r="C22" s="189">
        <v>4404667</v>
      </c>
      <c r="D22" s="190" t="s">
        <v>154</v>
      </c>
      <c r="E22" s="190" t="s">
        <v>154</v>
      </c>
      <c r="F22" s="199">
        <v>4404667</v>
      </c>
      <c r="G22" s="192">
        <v>5006100</v>
      </c>
      <c r="H22" s="190" t="s">
        <v>154</v>
      </c>
      <c r="I22" s="190" t="s">
        <v>154</v>
      </c>
      <c r="J22" s="193">
        <v>5006100</v>
      </c>
      <c r="K22" s="192">
        <v>5382700</v>
      </c>
      <c r="L22" s="190" t="s">
        <v>154</v>
      </c>
      <c r="M22" s="190" t="s">
        <v>154</v>
      </c>
      <c r="N22" s="275">
        <f>K22</f>
        <v>5382700</v>
      </c>
    </row>
    <row r="23" spans="1:14" s="31" customFormat="1" ht="30">
      <c r="A23" s="23"/>
      <c r="B23" s="70" t="s">
        <v>108</v>
      </c>
      <c r="C23" s="190" t="s">
        <v>154</v>
      </c>
      <c r="D23" s="191"/>
      <c r="E23" s="191"/>
      <c r="F23" s="275"/>
      <c r="G23" s="190" t="s">
        <v>154</v>
      </c>
      <c r="H23" s="191"/>
      <c r="I23" s="191"/>
      <c r="J23" s="275"/>
      <c r="K23" s="190" t="s">
        <v>154</v>
      </c>
      <c r="L23" s="191"/>
      <c r="M23" s="191"/>
      <c r="N23" s="274"/>
    </row>
    <row r="24" spans="1:14" s="31" customFormat="1" ht="39.75" customHeight="1">
      <c r="A24" s="7">
        <v>25010100</v>
      </c>
      <c r="B24" s="74" t="s">
        <v>7</v>
      </c>
      <c r="C24" s="190" t="s">
        <v>154</v>
      </c>
      <c r="D24" s="191"/>
      <c r="E24" s="191"/>
      <c r="F24" s="275"/>
      <c r="G24" s="190" t="s">
        <v>154</v>
      </c>
      <c r="H24" s="191"/>
      <c r="I24" s="191"/>
      <c r="J24" s="275"/>
      <c r="K24" s="190" t="s">
        <v>154</v>
      </c>
      <c r="L24" s="191"/>
      <c r="M24" s="191"/>
      <c r="N24" s="274"/>
    </row>
    <row r="25" spans="1:14" s="31" customFormat="1" ht="38.25">
      <c r="A25" s="7">
        <v>25010200</v>
      </c>
      <c r="B25" s="74" t="s">
        <v>23</v>
      </c>
      <c r="C25" s="190" t="s">
        <v>154</v>
      </c>
      <c r="D25" s="191"/>
      <c r="E25" s="191"/>
      <c r="F25" s="275"/>
      <c r="G25" s="190" t="s">
        <v>154</v>
      </c>
      <c r="H25" s="191"/>
      <c r="I25" s="191"/>
      <c r="J25" s="275"/>
      <c r="K25" s="190" t="s">
        <v>154</v>
      </c>
      <c r="L25" s="191"/>
      <c r="M25" s="191"/>
      <c r="N25" s="274"/>
    </row>
    <row r="26" spans="1:14" s="31" customFormat="1" ht="27" customHeight="1">
      <c r="A26" s="7">
        <v>25010300</v>
      </c>
      <c r="B26" s="74" t="s">
        <v>4</v>
      </c>
      <c r="C26" s="190" t="s">
        <v>154</v>
      </c>
      <c r="D26" s="191"/>
      <c r="E26" s="191"/>
      <c r="F26" s="275"/>
      <c r="G26" s="190" t="s">
        <v>154</v>
      </c>
      <c r="H26" s="191"/>
      <c r="I26" s="191"/>
      <c r="J26" s="275"/>
      <c r="K26" s="190" t="s">
        <v>154</v>
      </c>
      <c r="L26" s="191"/>
      <c r="M26" s="191"/>
      <c r="N26" s="274"/>
    </row>
    <row r="27" spans="1:14" s="31" customFormat="1" ht="52.5" customHeight="1">
      <c r="A27" s="7">
        <v>25010400</v>
      </c>
      <c r="B27" s="74" t="s">
        <v>8</v>
      </c>
      <c r="C27" s="190" t="s">
        <v>154</v>
      </c>
      <c r="D27" s="191"/>
      <c r="E27" s="191"/>
      <c r="F27" s="275"/>
      <c r="G27" s="190" t="s">
        <v>154</v>
      </c>
      <c r="H27" s="191"/>
      <c r="I27" s="191"/>
      <c r="J27" s="275"/>
      <c r="K27" s="190" t="s">
        <v>154</v>
      </c>
      <c r="L27" s="191"/>
      <c r="M27" s="191"/>
      <c r="N27" s="274"/>
    </row>
    <row r="28" spans="1:14" s="31" customFormat="1" ht="27" customHeight="1">
      <c r="A28" s="7">
        <v>25020100</v>
      </c>
      <c r="B28" s="74" t="s">
        <v>9</v>
      </c>
      <c r="C28" s="190" t="s">
        <v>154</v>
      </c>
      <c r="D28" s="191"/>
      <c r="E28" s="191"/>
      <c r="F28" s="275"/>
      <c r="G28" s="190" t="s">
        <v>154</v>
      </c>
      <c r="H28" s="191"/>
      <c r="I28" s="191"/>
      <c r="J28" s="275"/>
      <c r="K28" s="190" t="s">
        <v>154</v>
      </c>
      <c r="L28" s="191"/>
      <c r="M28" s="191"/>
      <c r="N28" s="274"/>
    </row>
    <row r="29" spans="1:14" s="31" customFormat="1" ht="63.75" customHeight="1">
      <c r="A29" s="7">
        <v>25020200</v>
      </c>
      <c r="B29" s="75" t="s">
        <v>18</v>
      </c>
      <c r="C29" s="190" t="s">
        <v>154</v>
      </c>
      <c r="D29" s="191"/>
      <c r="E29" s="191"/>
      <c r="F29" s="275"/>
      <c r="G29" s="190" t="s">
        <v>154</v>
      </c>
      <c r="H29" s="191"/>
      <c r="I29" s="191"/>
      <c r="J29" s="275"/>
      <c r="K29" s="190" t="s">
        <v>154</v>
      </c>
      <c r="L29" s="191"/>
      <c r="M29" s="191"/>
      <c r="N29" s="274"/>
    </row>
    <row r="30" spans="1:14" s="78" customFormat="1" ht="102">
      <c r="A30" s="7">
        <v>25020300</v>
      </c>
      <c r="B30" s="75" t="s">
        <v>10</v>
      </c>
      <c r="C30" s="190" t="s">
        <v>154</v>
      </c>
      <c r="D30" s="191"/>
      <c r="E30" s="191"/>
      <c r="F30" s="275"/>
      <c r="G30" s="190" t="s">
        <v>154</v>
      </c>
      <c r="H30" s="191"/>
      <c r="I30" s="191"/>
      <c r="J30" s="275"/>
      <c r="K30" s="190" t="s">
        <v>154</v>
      </c>
      <c r="L30" s="191"/>
      <c r="M30" s="191"/>
      <c r="N30" s="274"/>
    </row>
    <row r="31" spans="1:14" s="78" customFormat="1" ht="30">
      <c r="A31" s="7"/>
      <c r="B31" s="69" t="s">
        <v>101</v>
      </c>
      <c r="C31" s="190" t="s">
        <v>154</v>
      </c>
      <c r="D31" s="191"/>
      <c r="E31" s="191"/>
      <c r="F31" s="275"/>
      <c r="G31" s="190" t="s">
        <v>154</v>
      </c>
      <c r="H31" s="191"/>
      <c r="I31" s="191"/>
      <c r="J31" s="275"/>
      <c r="K31" s="190" t="s">
        <v>154</v>
      </c>
      <c r="L31" s="191"/>
      <c r="M31" s="191"/>
      <c r="N31" s="274"/>
    </row>
    <row r="32" spans="1:14" s="78" customFormat="1" ht="38.25">
      <c r="A32" s="145">
        <v>602400</v>
      </c>
      <c r="B32" s="75" t="s">
        <v>21</v>
      </c>
      <c r="C32" s="190" t="s">
        <v>154</v>
      </c>
      <c r="D32" s="192">
        <v>98950</v>
      </c>
      <c r="E32" s="192">
        <v>98950</v>
      </c>
      <c r="F32" s="193">
        <v>98950</v>
      </c>
      <c r="G32" s="190" t="s">
        <v>154</v>
      </c>
      <c r="H32" s="192">
        <v>99900</v>
      </c>
      <c r="I32" s="192">
        <v>99900</v>
      </c>
      <c r="J32" s="193">
        <v>99900</v>
      </c>
      <c r="K32" s="190" t="s">
        <v>154</v>
      </c>
      <c r="L32" s="192">
        <v>95000</v>
      </c>
      <c r="M32" s="192">
        <v>95000</v>
      </c>
      <c r="N32" s="193">
        <v>95000</v>
      </c>
    </row>
    <row r="33" spans="1:14" s="103" customFormat="1" ht="30">
      <c r="A33" s="1"/>
      <c r="B33" s="69" t="s">
        <v>113</v>
      </c>
      <c r="C33" s="190" t="s">
        <v>154</v>
      </c>
      <c r="D33" s="192"/>
      <c r="E33" s="192"/>
      <c r="F33" s="193"/>
      <c r="G33" s="190" t="s">
        <v>154</v>
      </c>
      <c r="H33" s="192"/>
      <c r="I33" s="192"/>
      <c r="J33" s="192"/>
      <c r="K33" s="190" t="s">
        <v>154</v>
      </c>
      <c r="L33" s="192"/>
      <c r="M33" s="192"/>
      <c r="N33" s="192"/>
    </row>
    <row r="34" spans="1:14" ht="15.75">
      <c r="A34" s="25"/>
      <c r="B34" s="99" t="s">
        <v>111</v>
      </c>
      <c r="C34" s="199">
        <v>4404667</v>
      </c>
      <c r="D34" s="193">
        <v>98950</v>
      </c>
      <c r="E34" s="193">
        <v>98950</v>
      </c>
      <c r="F34" s="193">
        <f>C34+D34</f>
        <v>4503617</v>
      </c>
      <c r="G34" s="193">
        <v>5006100</v>
      </c>
      <c r="H34" s="193">
        <v>99900</v>
      </c>
      <c r="I34" s="193">
        <v>99900</v>
      </c>
      <c r="J34" s="193">
        <f>G34+H34</f>
        <v>5106000</v>
      </c>
      <c r="K34" s="193">
        <f>K22</f>
        <v>5382700</v>
      </c>
      <c r="L34" s="192">
        <v>95000</v>
      </c>
      <c r="M34" s="192">
        <v>95000</v>
      </c>
      <c r="N34" s="193">
        <f>K34+L34</f>
        <v>5477700</v>
      </c>
    </row>
  </sheetData>
  <sheetProtection/>
  <mergeCells count="20">
    <mergeCell ref="A15:M15"/>
    <mergeCell ref="A19:A20"/>
    <mergeCell ref="K19:N19"/>
    <mergeCell ref="B19:B20"/>
    <mergeCell ref="C19:F19"/>
    <mergeCell ref="G19:J19"/>
    <mergeCell ref="A16:N16"/>
    <mergeCell ref="A4:E4"/>
    <mergeCell ref="B5:E5"/>
    <mergeCell ref="B6:E6"/>
    <mergeCell ref="D7:E7"/>
    <mergeCell ref="D8:E8"/>
    <mergeCell ref="J8:L8"/>
    <mergeCell ref="J3:L3"/>
    <mergeCell ref="G7:H7"/>
    <mergeCell ref="J7:L7"/>
    <mergeCell ref="J6:L6"/>
    <mergeCell ref="J5:L5"/>
    <mergeCell ref="G8:H8"/>
    <mergeCell ref="J4:L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zoomScalePageLayoutView="0" workbookViewId="0" topLeftCell="A10">
      <selection activeCell="F31" sqref="F31"/>
    </sheetView>
  </sheetViews>
  <sheetFormatPr defaultColWidth="8.875" defaultRowHeight="12.75"/>
  <cols>
    <col min="1" max="1" width="3.75390625" style="2" customWidth="1"/>
    <col min="2" max="2" width="31.75390625" style="2" customWidth="1"/>
    <col min="3" max="3" width="11.625" style="2" bestFit="1" customWidth="1"/>
    <col min="4" max="5" width="10.25390625" style="2" customWidth="1"/>
    <col min="6" max="6" width="10.75390625" style="2" customWidth="1"/>
    <col min="7" max="7" width="10.25390625" style="2" customWidth="1"/>
    <col min="8" max="8" width="10.75390625" style="2" customWidth="1"/>
    <col min="9" max="9" width="10.25390625" style="2" customWidth="1"/>
    <col min="10" max="10" width="10.75390625" style="2" customWidth="1"/>
    <col min="11" max="11" width="10.25390625" style="2" customWidth="1"/>
    <col min="12" max="12" width="10.75390625" style="2" customWidth="1"/>
    <col min="13" max="13" width="10.25390625" style="2" customWidth="1"/>
    <col min="14" max="14" width="10.75390625" style="2" customWidth="1"/>
    <col min="15" max="16384" width="8.875" style="2" customWidth="1"/>
  </cols>
  <sheetData>
    <row r="1" spans="7:14" s="11" customFormat="1" ht="15.75">
      <c r="G1" s="129"/>
      <c r="H1" s="129"/>
      <c r="I1" s="129"/>
      <c r="J1" s="129"/>
      <c r="K1" s="129"/>
      <c r="L1" s="129"/>
      <c r="N1" s="138"/>
    </row>
    <row r="2" spans="1:14" ht="15.75">
      <c r="A2" s="26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35"/>
      <c r="L2" s="35"/>
      <c r="M2" s="35"/>
      <c r="N2" s="35"/>
    </row>
    <row r="3" spans="1:14" ht="15.75">
      <c r="A3" s="8" t="s">
        <v>263</v>
      </c>
      <c r="B3" s="8"/>
      <c r="C3" s="8"/>
      <c r="D3" s="8"/>
      <c r="E3" s="8"/>
      <c r="F3" s="8"/>
      <c r="G3" s="8"/>
      <c r="H3" s="8"/>
      <c r="I3" s="88"/>
      <c r="J3" s="88"/>
      <c r="K3" s="35"/>
      <c r="L3" s="35"/>
      <c r="M3" s="35"/>
      <c r="N3" s="32" t="s">
        <v>110</v>
      </c>
    </row>
    <row r="4" spans="1:14" ht="12.75">
      <c r="A4" s="328" t="s">
        <v>11</v>
      </c>
      <c r="B4" s="332" t="s">
        <v>131</v>
      </c>
      <c r="C4" s="332" t="s">
        <v>93</v>
      </c>
      <c r="D4" s="334"/>
      <c r="E4" s="335"/>
      <c r="F4" s="329" t="s">
        <v>194</v>
      </c>
      <c r="G4" s="330"/>
      <c r="H4" s="331"/>
      <c r="I4" s="329" t="s">
        <v>195</v>
      </c>
      <c r="J4" s="330"/>
      <c r="K4" s="331"/>
      <c r="L4" s="327" t="s">
        <v>196</v>
      </c>
      <c r="M4" s="327"/>
      <c r="N4" s="327"/>
    </row>
    <row r="5" spans="1:14" ht="25.5">
      <c r="A5" s="328"/>
      <c r="B5" s="333"/>
      <c r="C5" s="333"/>
      <c r="D5" s="336"/>
      <c r="E5" s="337"/>
      <c r="F5" s="170" t="s">
        <v>25</v>
      </c>
      <c r="G5" s="170" t="s">
        <v>26</v>
      </c>
      <c r="H5" s="28" t="s">
        <v>150</v>
      </c>
      <c r="I5" s="170" t="s">
        <v>25</v>
      </c>
      <c r="J5" s="170" t="s">
        <v>26</v>
      </c>
      <c r="K5" s="28" t="s">
        <v>118</v>
      </c>
      <c r="L5" s="170" t="s">
        <v>25</v>
      </c>
      <c r="M5" s="170" t="s">
        <v>26</v>
      </c>
      <c r="N5" s="28" t="s">
        <v>149</v>
      </c>
    </row>
    <row r="6" spans="1:14" ht="12.75">
      <c r="A6" s="28">
        <v>1</v>
      </c>
      <c r="B6" s="166">
        <v>2</v>
      </c>
      <c r="C6" s="343">
        <v>3</v>
      </c>
      <c r="D6" s="344"/>
      <c r="E6" s="345"/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</row>
    <row r="7" spans="1:14" ht="15">
      <c r="A7" s="150"/>
      <c r="B7" s="163"/>
      <c r="C7" s="289"/>
      <c r="D7" s="290"/>
      <c r="E7" s="291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15">
      <c r="A8" s="150"/>
      <c r="B8" s="163"/>
      <c r="C8" s="289"/>
      <c r="D8" s="290"/>
      <c r="E8" s="291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15">
      <c r="A9" s="153"/>
      <c r="B9" s="158" t="s">
        <v>111</v>
      </c>
      <c r="C9" s="289"/>
      <c r="D9" s="290"/>
      <c r="E9" s="291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12.75">
      <c r="A10" s="37"/>
      <c r="B10" s="38"/>
      <c r="C10" s="37"/>
      <c r="D10" s="36"/>
      <c r="E10" s="37"/>
      <c r="F10" s="37"/>
      <c r="G10" s="37"/>
      <c r="H10" s="37"/>
      <c r="I10" s="37"/>
      <c r="J10" s="37"/>
      <c r="K10" s="37"/>
      <c r="L10" s="36"/>
      <c r="M10" s="36"/>
      <c r="N10" s="36"/>
    </row>
    <row r="11" spans="1:14" ht="15.75">
      <c r="A11" s="8" t="s">
        <v>264</v>
      </c>
      <c r="B11" s="8"/>
      <c r="C11" s="8"/>
      <c r="D11" s="35"/>
      <c r="E11" s="8"/>
      <c r="F11" s="8"/>
      <c r="G11" s="8"/>
      <c r="H11" s="8"/>
      <c r="I11" s="8"/>
      <c r="J11" s="39"/>
      <c r="K11" s="39"/>
      <c r="L11" s="35"/>
      <c r="M11" s="35"/>
      <c r="N11" s="32" t="s">
        <v>110</v>
      </c>
    </row>
    <row r="12" spans="1:14" ht="12.75">
      <c r="A12" s="328" t="s">
        <v>11</v>
      </c>
      <c r="B12" s="328" t="s">
        <v>131</v>
      </c>
      <c r="C12" s="328"/>
      <c r="D12" s="328"/>
      <c r="E12" s="328"/>
      <c r="F12" s="332" t="s">
        <v>93</v>
      </c>
      <c r="G12" s="334"/>
      <c r="H12" s="335"/>
      <c r="I12" s="328" t="s">
        <v>158</v>
      </c>
      <c r="J12" s="328"/>
      <c r="K12" s="328"/>
      <c r="L12" s="328" t="s">
        <v>199</v>
      </c>
      <c r="M12" s="328"/>
      <c r="N12" s="328"/>
    </row>
    <row r="13" spans="1:14" ht="25.5">
      <c r="A13" s="328"/>
      <c r="B13" s="328"/>
      <c r="C13" s="328"/>
      <c r="D13" s="328"/>
      <c r="E13" s="328"/>
      <c r="F13" s="333"/>
      <c r="G13" s="336"/>
      <c r="H13" s="337"/>
      <c r="I13" s="170" t="s">
        <v>25</v>
      </c>
      <c r="J13" s="170" t="s">
        <v>26</v>
      </c>
      <c r="K13" s="28" t="s">
        <v>150</v>
      </c>
      <c r="L13" s="170" t="s">
        <v>25</v>
      </c>
      <c r="M13" s="170" t="s">
        <v>26</v>
      </c>
      <c r="N13" s="28" t="s">
        <v>118</v>
      </c>
    </row>
    <row r="14" spans="1:14" ht="12.75">
      <c r="A14" s="28">
        <v>1</v>
      </c>
      <c r="B14" s="328">
        <v>2</v>
      </c>
      <c r="C14" s="328"/>
      <c r="D14" s="328"/>
      <c r="E14" s="328"/>
      <c r="F14" s="343">
        <v>3</v>
      </c>
      <c r="G14" s="344"/>
      <c r="H14" s="345"/>
      <c r="I14" s="28">
        <v>4</v>
      </c>
      <c r="J14" s="28">
        <v>5</v>
      </c>
      <c r="K14" s="28">
        <v>6</v>
      </c>
      <c r="L14" s="28">
        <v>7</v>
      </c>
      <c r="M14" s="28">
        <v>8</v>
      </c>
      <c r="N14" s="28">
        <v>9</v>
      </c>
    </row>
    <row r="15" spans="1:14" ht="15">
      <c r="A15" s="150"/>
      <c r="B15" s="288"/>
      <c r="C15" s="288"/>
      <c r="D15" s="288"/>
      <c r="E15" s="288"/>
      <c r="F15" s="289"/>
      <c r="G15" s="290"/>
      <c r="H15" s="291"/>
      <c r="I15" s="152"/>
      <c r="J15" s="152"/>
      <c r="K15" s="152"/>
      <c r="L15" s="152"/>
      <c r="M15" s="152"/>
      <c r="N15" s="152"/>
    </row>
    <row r="16" spans="1:14" ht="15">
      <c r="A16" s="150"/>
      <c r="B16" s="288"/>
      <c r="C16" s="288"/>
      <c r="D16" s="288"/>
      <c r="E16" s="288"/>
      <c r="F16" s="289"/>
      <c r="G16" s="290"/>
      <c r="H16" s="291"/>
      <c r="I16" s="152"/>
      <c r="J16" s="152"/>
      <c r="K16" s="152"/>
      <c r="L16" s="152"/>
      <c r="M16" s="152"/>
      <c r="N16" s="152"/>
    </row>
    <row r="17" spans="1:14" ht="15">
      <c r="A17" s="153"/>
      <c r="B17" s="342" t="s">
        <v>111</v>
      </c>
      <c r="C17" s="342"/>
      <c r="D17" s="342"/>
      <c r="E17" s="342"/>
      <c r="F17" s="289"/>
      <c r="G17" s="290"/>
      <c r="H17" s="291"/>
      <c r="I17" s="154"/>
      <c r="J17" s="154"/>
      <c r="K17" s="154"/>
      <c r="L17" s="154"/>
      <c r="M17" s="154"/>
      <c r="N17" s="154"/>
    </row>
    <row r="19" spans="1:14" ht="15.75">
      <c r="A19" s="8" t="s">
        <v>265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2" t="s">
        <v>110</v>
      </c>
    </row>
    <row r="20" spans="1:14" ht="12.75">
      <c r="A20" s="328" t="s">
        <v>135</v>
      </c>
      <c r="B20" s="328"/>
      <c r="C20" s="339" t="s">
        <v>157</v>
      </c>
      <c r="D20" s="339" t="s">
        <v>134</v>
      </c>
      <c r="E20" s="328" t="s">
        <v>194</v>
      </c>
      <c r="F20" s="328"/>
      <c r="G20" s="328" t="s">
        <v>195</v>
      </c>
      <c r="H20" s="328"/>
      <c r="I20" s="328" t="s">
        <v>196</v>
      </c>
      <c r="J20" s="328"/>
      <c r="K20" s="328" t="s">
        <v>158</v>
      </c>
      <c r="L20" s="328"/>
      <c r="M20" s="328" t="s">
        <v>199</v>
      </c>
      <c r="N20" s="328"/>
    </row>
    <row r="21" spans="1:14" ht="102">
      <c r="A21" s="328"/>
      <c r="B21" s="328"/>
      <c r="C21" s="340"/>
      <c r="D21" s="340"/>
      <c r="E21" s="28" t="s">
        <v>132</v>
      </c>
      <c r="F21" s="28" t="s">
        <v>133</v>
      </c>
      <c r="G21" s="28" t="s">
        <v>132</v>
      </c>
      <c r="H21" s="28" t="s">
        <v>133</v>
      </c>
      <c r="I21" s="28" t="s">
        <v>132</v>
      </c>
      <c r="J21" s="28" t="s">
        <v>133</v>
      </c>
      <c r="K21" s="28" t="s">
        <v>132</v>
      </c>
      <c r="L21" s="28" t="s">
        <v>133</v>
      </c>
      <c r="M21" s="28" t="s">
        <v>132</v>
      </c>
      <c r="N21" s="28" t="s">
        <v>133</v>
      </c>
    </row>
    <row r="22" spans="1:14" ht="12.75">
      <c r="A22" s="328">
        <v>1</v>
      </c>
      <c r="B22" s="328"/>
      <c r="C22" s="28">
        <v>2</v>
      </c>
      <c r="D22" s="28">
        <v>3</v>
      </c>
      <c r="E22" s="28">
        <v>4</v>
      </c>
      <c r="F22" s="28">
        <v>5</v>
      </c>
      <c r="G22" s="28">
        <v>6</v>
      </c>
      <c r="H22" s="28">
        <v>7</v>
      </c>
      <c r="I22" s="28">
        <v>8</v>
      </c>
      <c r="J22" s="28">
        <v>9</v>
      </c>
      <c r="K22" s="28">
        <v>10</v>
      </c>
      <c r="L22" s="28">
        <v>11</v>
      </c>
      <c r="M22" s="28">
        <v>12</v>
      </c>
      <c r="N22" s="28">
        <v>13</v>
      </c>
    </row>
    <row r="23" spans="1:14" ht="15">
      <c r="A23" s="341"/>
      <c r="B23" s="341"/>
      <c r="C23" s="150"/>
      <c r="D23" s="150"/>
      <c r="E23" s="152"/>
      <c r="F23" s="152"/>
      <c r="G23" s="152"/>
      <c r="H23" s="152"/>
      <c r="I23" s="152"/>
      <c r="J23" s="152"/>
      <c r="K23" s="150"/>
      <c r="L23" s="150"/>
      <c r="M23" s="150"/>
      <c r="N23" s="150"/>
    </row>
    <row r="24" spans="1:14" ht="15">
      <c r="A24" s="341"/>
      <c r="B24" s="341"/>
      <c r="C24" s="153"/>
      <c r="D24" s="153"/>
      <c r="E24" s="152"/>
      <c r="F24" s="152"/>
      <c r="G24" s="152"/>
      <c r="H24" s="152"/>
      <c r="I24" s="152"/>
      <c r="J24" s="152"/>
      <c r="K24" s="150"/>
      <c r="L24" s="150"/>
      <c r="M24" s="150"/>
      <c r="N24" s="150"/>
    </row>
    <row r="25" spans="1:14" ht="14.25">
      <c r="A25" s="342" t="s">
        <v>111</v>
      </c>
      <c r="B25" s="342"/>
      <c r="C25" s="164"/>
      <c r="D25" s="164"/>
      <c r="E25" s="165"/>
      <c r="F25" s="165"/>
      <c r="G25" s="165"/>
      <c r="H25" s="165"/>
      <c r="I25" s="165"/>
      <c r="J25" s="165"/>
      <c r="K25" s="153"/>
      <c r="L25" s="153"/>
      <c r="M25" s="153"/>
      <c r="N25" s="153"/>
    </row>
    <row r="26" spans="2:14" ht="12.75">
      <c r="B26" s="65"/>
      <c r="C26" s="65"/>
      <c r="D26" s="65"/>
      <c r="E26" s="65"/>
      <c r="F26" s="142"/>
      <c r="G26" s="142"/>
      <c r="H26" s="142"/>
      <c r="I26" s="142"/>
      <c r="J26" s="142"/>
      <c r="K26" s="142"/>
      <c r="L26" s="142"/>
      <c r="M26" s="142"/>
      <c r="N26" s="40"/>
    </row>
    <row r="27" spans="1:14" ht="15.75">
      <c r="A27" s="338" t="s">
        <v>266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</row>
    <row r="28" spans="1:14" ht="15.75">
      <c r="A28" s="276"/>
      <c r="B28" s="55" t="s">
        <v>187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</row>
  </sheetData>
  <sheetProtection/>
  <mergeCells count="36"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  <mergeCell ref="F15:H15"/>
    <mergeCell ref="F16:H16"/>
    <mergeCell ref="C9:E9"/>
    <mergeCell ref="D20:D21"/>
    <mergeCell ref="E20:F20"/>
    <mergeCell ref="G20:H20"/>
    <mergeCell ref="M20:N20"/>
    <mergeCell ref="A27:N27"/>
    <mergeCell ref="A20:B21"/>
    <mergeCell ref="A22:B22"/>
    <mergeCell ref="C20:C21"/>
    <mergeCell ref="A23:B23"/>
    <mergeCell ref="A24:B24"/>
    <mergeCell ref="A25:B25"/>
    <mergeCell ref="I20:J20"/>
    <mergeCell ref="K20:L20"/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46"/>
  <sheetViews>
    <sheetView showZeros="0" tabSelected="1" zoomScaleSheetLayoutView="90" zoomScalePageLayoutView="0" workbookViewId="0" topLeftCell="A2">
      <selection activeCell="E150" sqref="E150"/>
    </sheetView>
  </sheetViews>
  <sheetFormatPr defaultColWidth="8.875" defaultRowHeight="12.75"/>
  <cols>
    <col min="1" max="1" width="15.875" style="44" customWidth="1"/>
    <col min="2" max="2" width="23.625" style="44" customWidth="1"/>
    <col min="3" max="3" width="12.375" style="44" bestFit="1" customWidth="1"/>
    <col min="4" max="4" width="12.875" style="44" customWidth="1"/>
    <col min="5" max="5" width="12.625" style="44" customWidth="1"/>
    <col min="6" max="7" width="12.875" style="44" customWidth="1"/>
    <col min="8" max="8" width="12.75390625" style="44" customWidth="1"/>
    <col min="9" max="9" width="13.125" style="44" customWidth="1"/>
    <col min="10" max="11" width="12.125" style="44" customWidth="1"/>
    <col min="12" max="12" width="11.00390625" style="44" customWidth="1"/>
    <col min="13" max="16384" width="8.875" style="44" customWidth="1"/>
  </cols>
  <sheetData>
    <row r="2" spans="1:12" ht="15.75">
      <c r="A2" s="89" t="s">
        <v>254</v>
      </c>
      <c r="B2" s="89"/>
      <c r="C2" s="89"/>
      <c r="D2" s="89"/>
      <c r="E2" s="89"/>
      <c r="F2" s="89"/>
      <c r="G2" s="89"/>
      <c r="H2" s="89"/>
      <c r="I2" s="89"/>
      <c r="J2" s="89"/>
      <c r="K2" s="264"/>
      <c r="L2" s="264"/>
    </row>
    <row r="3" spans="1:12" ht="15.75">
      <c r="A3" s="42" t="s">
        <v>255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2" t="s">
        <v>110</v>
      </c>
    </row>
    <row r="4" spans="1:12" ht="12.75">
      <c r="A4" s="351" t="s">
        <v>155</v>
      </c>
      <c r="B4" s="362" t="s">
        <v>16</v>
      </c>
      <c r="C4" s="363"/>
      <c r="D4" s="364"/>
      <c r="E4" s="351" t="s">
        <v>94</v>
      </c>
      <c r="F4" s="351" t="s">
        <v>98</v>
      </c>
      <c r="G4" s="372" t="s">
        <v>136</v>
      </c>
      <c r="H4" s="370" t="s">
        <v>137</v>
      </c>
      <c r="I4" s="368" t="s">
        <v>138</v>
      </c>
      <c r="J4" s="374" t="s">
        <v>104</v>
      </c>
      <c r="K4" s="375"/>
      <c r="L4" s="368" t="s">
        <v>139</v>
      </c>
    </row>
    <row r="5" spans="1:12" ht="25.5">
      <c r="A5" s="351"/>
      <c r="B5" s="365"/>
      <c r="C5" s="366"/>
      <c r="D5" s="367"/>
      <c r="E5" s="351"/>
      <c r="F5" s="351"/>
      <c r="G5" s="373"/>
      <c r="H5" s="371"/>
      <c r="I5" s="369"/>
      <c r="J5" s="171" t="s">
        <v>95</v>
      </c>
      <c r="K5" s="171" t="s">
        <v>96</v>
      </c>
      <c r="L5" s="369"/>
    </row>
    <row r="6" spans="1:12" ht="12.75">
      <c r="A6" s="45">
        <v>1</v>
      </c>
      <c r="B6" s="359">
        <v>2</v>
      </c>
      <c r="C6" s="360"/>
      <c r="D6" s="361"/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</row>
    <row r="7" spans="1:12" ht="14.25">
      <c r="A7" s="265">
        <v>2000</v>
      </c>
      <c r="B7" s="358" t="s">
        <v>27</v>
      </c>
      <c r="C7" s="358"/>
      <c r="D7" s="358"/>
      <c r="E7" s="271">
        <v>4430500</v>
      </c>
      <c r="F7" s="214">
        <f>F8+F13+F41</f>
        <v>4409667</v>
      </c>
      <c r="G7" s="45"/>
      <c r="H7" s="45"/>
      <c r="I7" s="45"/>
      <c r="J7" s="45"/>
      <c r="K7" s="45"/>
      <c r="L7" s="45"/>
    </row>
    <row r="8" spans="1:12" ht="14.25">
      <c r="A8" s="265">
        <v>2100</v>
      </c>
      <c r="B8" s="358" t="s">
        <v>28</v>
      </c>
      <c r="C8" s="358"/>
      <c r="D8" s="358"/>
      <c r="E8" s="271">
        <v>3635600</v>
      </c>
      <c r="F8" s="213">
        <f>F9+F12</f>
        <v>3618214</v>
      </c>
      <c r="G8" s="45"/>
      <c r="H8" s="45"/>
      <c r="I8" s="45"/>
      <c r="J8" s="45"/>
      <c r="K8" s="45"/>
      <c r="L8" s="45"/>
    </row>
    <row r="9" spans="1:12" ht="15">
      <c r="A9" s="266">
        <v>2110</v>
      </c>
      <c r="B9" s="357" t="s">
        <v>29</v>
      </c>
      <c r="C9" s="357"/>
      <c r="D9" s="357"/>
      <c r="E9" s="271">
        <v>2980000</v>
      </c>
      <c r="F9" s="186">
        <f>F10</f>
        <v>2979656</v>
      </c>
      <c r="G9" s="45"/>
      <c r="H9" s="45"/>
      <c r="I9" s="45"/>
      <c r="J9" s="45"/>
      <c r="K9" s="45"/>
      <c r="L9" s="45"/>
    </row>
    <row r="10" spans="1:12" ht="15">
      <c r="A10" s="266">
        <v>2111</v>
      </c>
      <c r="B10" s="357" t="s">
        <v>30</v>
      </c>
      <c r="C10" s="357"/>
      <c r="D10" s="357"/>
      <c r="E10" s="45">
        <v>2980000</v>
      </c>
      <c r="F10" s="186">
        <v>2979656</v>
      </c>
      <c r="G10" s="45"/>
      <c r="H10" s="45"/>
      <c r="I10" s="45"/>
      <c r="J10" s="45"/>
      <c r="K10" s="45"/>
      <c r="L10" s="45"/>
    </row>
    <row r="11" spans="1:12" ht="15">
      <c r="A11" s="266">
        <v>2112</v>
      </c>
      <c r="B11" s="357" t="s">
        <v>31</v>
      </c>
      <c r="C11" s="357"/>
      <c r="D11" s="357"/>
      <c r="E11" s="45"/>
      <c r="F11" s="186"/>
      <c r="G11" s="45"/>
      <c r="H11" s="45"/>
      <c r="I11" s="45"/>
      <c r="J11" s="45"/>
      <c r="K11" s="45"/>
      <c r="L11" s="45"/>
    </row>
    <row r="12" spans="1:12" ht="15">
      <c r="A12" s="266">
        <v>2120</v>
      </c>
      <c r="B12" s="357" t="s">
        <v>32</v>
      </c>
      <c r="C12" s="357"/>
      <c r="D12" s="357"/>
      <c r="E12" s="45">
        <v>655600</v>
      </c>
      <c r="F12" s="186">
        <v>638558</v>
      </c>
      <c r="G12" s="45"/>
      <c r="H12" s="45"/>
      <c r="I12" s="45"/>
      <c r="J12" s="45"/>
      <c r="K12" s="45"/>
      <c r="L12" s="45"/>
    </row>
    <row r="13" spans="1:12" ht="14.25">
      <c r="A13" s="265">
        <v>2200</v>
      </c>
      <c r="B13" s="358" t="s">
        <v>33</v>
      </c>
      <c r="C13" s="358"/>
      <c r="D13" s="358"/>
      <c r="E13" s="45">
        <v>778200</v>
      </c>
      <c r="F13" s="205">
        <f>F14+F17+F18+F20+F27</f>
        <v>776151</v>
      </c>
      <c r="G13" s="45"/>
      <c r="H13" s="45"/>
      <c r="I13" s="45"/>
      <c r="J13" s="45"/>
      <c r="K13" s="45"/>
      <c r="L13" s="45"/>
    </row>
    <row r="14" spans="1:12" ht="15">
      <c r="A14" s="266">
        <v>2210</v>
      </c>
      <c r="B14" s="357" t="s">
        <v>34</v>
      </c>
      <c r="C14" s="357"/>
      <c r="D14" s="357"/>
      <c r="E14" s="45">
        <v>245500</v>
      </c>
      <c r="F14" s="186">
        <v>245010</v>
      </c>
      <c r="G14" s="45"/>
      <c r="H14" s="45"/>
      <c r="I14" s="45"/>
      <c r="J14" s="45"/>
      <c r="K14" s="45"/>
      <c r="L14" s="45"/>
    </row>
    <row r="15" spans="1:12" ht="15">
      <c r="A15" s="266">
        <v>2220</v>
      </c>
      <c r="B15" s="357" t="s">
        <v>35</v>
      </c>
      <c r="C15" s="357"/>
      <c r="D15" s="357"/>
      <c r="E15" s="45"/>
      <c r="F15" s="112"/>
      <c r="G15" s="45"/>
      <c r="H15" s="45"/>
      <c r="I15" s="45"/>
      <c r="J15" s="45"/>
      <c r="K15" s="45"/>
      <c r="L15" s="45"/>
    </row>
    <row r="16" spans="1:12" ht="15">
      <c r="A16" s="266">
        <v>2230</v>
      </c>
      <c r="B16" s="357" t="s">
        <v>36</v>
      </c>
      <c r="C16" s="357"/>
      <c r="D16" s="357"/>
      <c r="E16" s="45"/>
      <c r="F16" s="112"/>
      <c r="G16" s="45"/>
      <c r="H16" s="45"/>
      <c r="I16" s="45"/>
      <c r="J16" s="45"/>
      <c r="K16" s="45"/>
      <c r="L16" s="45"/>
    </row>
    <row r="17" spans="1:12" ht="15">
      <c r="A17" s="266">
        <v>2240</v>
      </c>
      <c r="B17" s="357" t="s">
        <v>37</v>
      </c>
      <c r="C17" s="357"/>
      <c r="D17" s="357"/>
      <c r="E17" s="45">
        <v>425000</v>
      </c>
      <c r="F17" s="186">
        <v>428874</v>
      </c>
      <c r="G17" s="45"/>
      <c r="H17" s="45"/>
      <c r="I17" s="45"/>
      <c r="J17" s="45"/>
      <c r="K17" s="45"/>
      <c r="L17" s="45"/>
    </row>
    <row r="18" spans="1:12" ht="15">
      <c r="A18" s="266">
        <v>2250</v>
      </c>
      <c r="B18" s="357" t="s">
        <v>38</v>
      </c>
      <c r="C18" s="357"/>
      <c r="D18" s="357"/>
      <c r="E18" s="45">
        <v>2000</v>
      </c>
      <c r="F18" s="186">
        <v>672</v>
      </c>
      <c r="G18" s="45"/>
      <c r="H18" s="45"/>
      <c r="I18" s="45"/>
      <c r="J18" s="45"/>
      <c r="K18" s="45"/>
      <c r="L18" s="45"/>
    </row>
    <row r="19" spans="1:12" ht="15">
      <c r="A19" s="266">
        <v>2260</v>
      </c>
      <c r="B19" s="357" t="s">
        <v>39</v>
      </c>
      <c r="C19" s="357"/>
      <c r="D19" s="357"/>
      <c r="E19" s="45"/>
      <c r="F19" s="112"/>
      <c r="G19" s="45"/>
      <c r="H19" s="45"/>
      <c r="I19" s="45"/>
      <c r="J19" s="45"/>
      <c r="K19" s="45"/>
      <c r="L19" s="45"/>
    </row>
    <row r="20" spans="1:12" ht="15">
      <c r="A20" s="266">
        <v>2270</v>
      </c>
      <c r="B20" s="357" t="s">
        <v>40</v>
      </c>
      <c r="C20" s="357"/>
      <c r="D20" s="357"/>
      <c r="E20" s="45">
        <v>98700</v>
      </c>
      <c r="F20" s="186">
        <f>SUM(F21:F26)</f>
        <v>94645</v>
      </c>
      <c r="G20" s="45"/>
      <c r="H20" s="45"/>
      <c r="I20" s="45"/>
      <c r="J20" s="45"/>
      <c r="K20" s="45"/>
      <c r="L20" s="45"/>
    </row>
    <row r="21" spans="1:12" ht="15">
      <c r="A21" s="266">
        <v>2271</v>
      </c>
      <c r="B21" s="357" t="s">
        <v>41</v>
      </c>
      <c r="C21" s="357"/>
      <c r="D21" s="357"/>
      <c r="E21" s="45"/>
      <c r="F21" s="112"/>
      <c r="G21" s="45"/>
      <c r="H21" s="45"/>
      <c r="I21" s="45"/>
      <c r="J21" s="45"/>
      <c r="K21" s="45"/>
      <c r="L21" s="45"/>
    </row>
    <row r="22" spans="1:12" ht="15">
      <c r="A22" s="266">
        <v>2272</v>
      </c>
      <c r="B22" s="357" t="s">
        <v>42</v>
      </c>
      <c r="C22" s="357"/>
      <c r="D22" s="357"/>
      <c r="E22" s="45">
        <v>4400</v>
      </c>
      <c r="F22" s="186">
        <v>4292</v>
      </c>
      <c r="G22" s="45"/>
      <c r="H22" s="45"/>
      <c r="I22" s="45"/>
      <c r="J22" s="45"/>
      <c r="K22" s="45"/>
      <c r="L22" s="45"/>
    </row>
    <row r="23" spans="1:12" ht="15">
      <c r="A23" s="266">
        <v>2273</v>
      </c>
      <c r="B23" s="357" t="s">
        <v>43</v>
      </c>
      <c r="C23" s="357"/>
      <c r="D23" s="357"/>
      <c r="E23" s="45">
        <v>41800</v>
      </c>
      <c r="F23" s="186">
        <v>37854</v>
      </c>
      <c r="G23" s="45"/>
      <c r="H23" s="45"/>
      <c r="I23" s="45"/>
      <c r="J23" s="45"/>
      <c r="K23" s="45"/>
      <c r="L23" s="45"/>
    </row>
    <row r="24" spans="1:12" ht="15">
      <c r="A24" s="266">
        <v>2274</v>
      </c>
      <c r="B24" s="357" t="s">
        <v>44</v>
      </c>
      <c r="C24" s="357"/>
      <c r="D24" s="357"/>
      <c r="E24" s="45">
        <v>52500</v>
      </c>
      <c r="F24" s="186">
        <v>52499</v>
      </c>
      <c r="G24" s="45"/>
      <c r="H24" s="45"/>
      <c r="I24" s="45"/>
      <c r="J24" s="45"/>
      <c r="K24" s="45"/>
      <c r="L24" s="45"/>
    </row>
    <row r="25" spans="1:12" ht="15">
      <c r="A25" s="266">
        <v>2275</v>
      </c>
      <c r="B25" s="357" t="s">
        <v>256</v>
      </c>
      <c r="C25" s="357"/>
      <c r="D25" s="357"/>
      <c r="E25" s="45"/>
      <c r="F25" s="112"/>
      <c r="G25" s="45"/>
      <c r="H25" s="45"/>
      <c r="I25" s="45"/>
      <c r="J25" s="45"/>
      <c r="K25" s="45"/>
      <c r="L25" s="45"/>
    </row>
    <row r="26" spans="1:12" ht="15">
      <c r="A26" s="266">
        <v>2276</v>
      </c>
      <c r="B26" s="357" t="s">
        <v>106</v>
      </c>
      <c r="C26" s="357"/>
      <c r="D26" s="357"/>
      <c r="E26" s="45"/>
      <c r="F26" s="112"/>
      <c r="G26" s="45"/>
      <c r="H26" s="45"/>
      <c r="I26" s="45"/>
      <c r="J26" s="45"/>
      <c r="K26" s="45"/>
      <c r="L26" s="45"/>
    </row>
    <row r="27" spans="1:12" ht="15">
      <c r="A27" s="266">
        <v>2280</v>
      </c>
      <c r="B27" s="357" t="s">
        <v>46</v>
      </c>
      <c r="C27" s="357"/>
      <c r="D27" s="357"/>
      <c r="E27" s="45">
        <v>7000</v>
      </c>
      <c r="F27" s="186">
        <f>SUM(F28:F29)</f>
        <v>6950</v>
      </c>
      <c r="G27" s="45"/>
      <c r="H27" s="45"/>
      <c r="I27" s="45"/>
      <c r="J27" s="45"/>
      <c r="K27" s="45"/>
      <c r="L27" s="45"/>
    </row>
    <row r="28" spans="1:12" ht="15">
      <c r="A28" s="266">
        <v>2281</v>
      </c>
      <c r="B28" s="357" t="s">
        <v>47</v>
      </c>
      <c r="C28" s="357"/>
      <c r="D28" s="357"/>
      <c r="E28" s="45"/>
      <c r="F28" s="186"/>
      <c r="G28" s="45"/>
      <c r="H28" s="45"/>
      <c r="I28" s="45"/>
      <c r="J28" s="45"/>
      <c r="K28" s="45"/>
      <c r="L28" s="45"/>
    </row>
    <row r="29" spans="1:12" ht="15">
      <c r="A29" s="266">
        <v>2282</v>
      </c>
      <c r="B29" s="357" t="s">
        <v>48</v>
      </c>
      <c r="C29" s="357"/>
      <c r="D29" s="357"/>
      <c r="E29" s="45">
        <v>7000</v>
      </c>
      <c r="F29" s="186">
        <v>6950</v>
      </c>
      <c r="G29" s="45"/>
      <c r="H29" s="45"/>
      <c r="I29" s="45"/>
      <c r="J29" s="45"/>
      <c r="K29" s="45"/>
      <c r="L29" s="45"/>
    </row>
    <row r="30" spans="1:12" ht="14.25">
      <c r="A30" s="265">
        <v>2400</v>
      </c>
      <c r="B30" s="358" t="s">
        <v>49</v>
      </c>
      <c r="C30" s="358"/>
      <c r="D30" s="358"/>
      <c r="E30" s="45"/>
      <c r="F30" s="111">
        <f>SUM(F31:F32)</f>
        <v>0</v>
      </c>
      <c r="G30" s="45"/>
      <c r="H30" s="45"/>
      <c r="I30" s="45"/>
      <c r="J30" s="45"/>
      <c r="K30" s="45"/>
      <c r="L30" s="45"/>
    </row>
    <row r="31" spans="1:12" ht="15">
      <c r="A31" s="266">
        <v>2410</v>
      </c>
      <c r="B31" s="357" t="s">
        <v>50</v>
      </c>
      <c r="C31" s="357"/>
      <c r="D31" s="357"/>
      <c r="E31" s="45"/>
      <c r="F31" s="112"/>
      <c r="G31" s="45"/>
      <c r="H31" s="45"/>
      <c r="I31" s="45"/>
      <c r="J31" s="45"/>
      <c r="K31" s="45"/>
      <c r="L31" s="45"/>
    </row>
    <row r="32" spans="1:12" ht="15">
      <c r="A32" s="266">
        <v>2420</v>
      </c>
      <c r="B32" s="357" t="s">
        <v>51</v>
      </c>
      <c r="C32" s="357"/>
      <c r="D32" s="357"/>
      <c r="E32" s="45"/>
      <c r="F32" s="112"/>
      <c r="G32" s="45"/>
      <c r="H32" s="45"/>
      <c r="I32" s="45"/>
      <c r="J32" s="45"/>
      <c r="K32" s="45"/>
      <c r="L32" s="45"/>
    </row>
    <row r="33" spans="1:12" ht="14.25">
      <c r="A33" s="265">
        <v>2600</v>
      </c>
      <c r="B33" s="358" t="s">
        <v>52</v>
      </c>
      <c r="C33" s="358"/>
      <c r="D33" s="358"/>
      <c r="E33" s="45"/>
      <c r="F33" s="111">
        <f>SUM(F34:F36)</f>
        <v>0</v>
      </c>
      <c r="G33" s="45"/>
      <c r="H33" s="45"/>
      <c r="I33" s="45"/>
      <c r="J33" s="45"/>
      <c r="K33" s="45"/>
      <c r="L33" s="45"/>
    </row>
    <row r="34" spans="1:12" ht="15">
      <c r="A34" s="266">
        <v>2610</v>
      </c>
      <c r="B34" s="357" t="s">
        <v>53</v>
      </c>
      <c r="C34" s="357"/>
      <c r="D34" s="357"/>
      <c r="E34" s="45"/>
      <c r="F34" s="112"/>
      <c r="G34" s="45"/>
      <c r="H34" s="45"/>
      <c r="I34" s="45"/>
      <c r="J34" s="45"/>
      <c r="K34" s="45"/>
      <c r="L34" s="45"/>
    </row>
    <row r="35" spans="1:12" ht="15">
      <c r="A35" s="267">
        <v>2620</v>
      </c>
      <c r="B35" s="357" t="s">
        <v>54</v>
      </c>
      <c r="C35" s="357"/>
      <c r="D35" s="357"/>
      <c r="E35" s="45"/>
      <c r="F35" s="113"/>
      <c r="G35" s="45"/>
      <c r="H35" s="45"/>
      <c r="I35" s="45"/>
      <c r="J35" s="45"/>
      <c r="K35" s="45"/>
      <c r="L35" s="45"/>
    </row>
    <row r="36" spans="1:12" ht="15">
      <c r="A36" s="268">
        <v>2630</v>
      </c>
      <c r="B36" s="357" t="s">
        <v>55</v>
      </c>
      <c r="C36" s="357"/>
      <c r="D36" s="357"/>
      <c r="E36" s="45"/>
      <c r="F36" s="112"/>
      <c r="G36" s="45"/>
      <c r="H36" s="45"/>
      <c r="I36" s="45"/>
      <c r="J36" s="45"/>
      <c r="K36" s="45"/>
      <c r="L36" s="45"/>
    </row>
    <row r="37" spans="1:12" ht="14.25">
      <c r="A37" s="269">
        <v>2700</v>
      </c>
      <c r="B37" s="358" t="s">
        <v>56</v>
      </c>
      <c r="C37" s="358"/>
      <c r="D37" s="358"/>
      <c r="E37" s="45"/>
      <c r="F37" s="111"/>
      <c r="G37" s="45"/>
      <c r="H37" s="45"/>
      <c r="I37" s="45"/>
      <c r="J37" s="45"/>
      <c r="K37" s="45"/>
      <c r="L37" s="45"/>
    </row>
    <row r="38" spans="1:12" ht="15">
      <c r="A38" s="268">
        <v>2710</v>
      </c>
      <c r="B38" s="357" t="s">
        <v>57</v>
      </c>
      <c r="C38" s="357"/>
      <c r="D38" s="357"/>
      <c r="E38" s="45"/>
      <c r="F38" s="112"/>
      <c r="G38" s="45"/>
      <c r="H38" s="45"/>
      <c r="I38" s="45"/>
      <c r="J38" s="45"/>
      <c r="K38" s="45"/>
      <c r="L38" s="45"/>
    </row>
    <row r="39" spans="1:12" ht="15">
      <c r="A39" s="270">
        <v>2720</v>
      </c>
      <c r="B39" s="357" t="s">
        <v>58</v>
      </c>
      <c r="C39" s="357"/>
      <c r="D39" s="357"/>
      <c r="E39" s="45"/>
      <c r="F39" s="114"/>
      <c r="G39" s="45"/>
      <c r="H39" s="45"/>
      <c r="I39" s="45"/>
      <c r="J39" s="45"/>
      <c r="K39" s="45"/>
      <c r="L39" s="45"/>
    </row>
    <row r="40" spans="1:12" ht="15">
      <c r="A40" s="266">
        <v>2730</v>
      </c>
      <c r="B40" s="357" t="s">
        <v>59</v>
      </c>
      <c r="C40" s="357"/>
      <c r="D40" s="357"/>
      <c r="E40" s="45"/>
      <c r="F40" s="112"/>
      <c r="G40" s="45"/>
      <c r="H40" s="45"/>
      <c r="I40" s="45"/>
      <c r="J40" s="45"/>
      <c r="K40" s="45"/>
      <c r="L40" s="45"/>
    </row>
    <row r="41" spans="1:12" ht="15">
      <c r="A41" s="265">
        <v>2800</v>
      </c>
      <c r="B41" s="358" t="s">
        <v>60</v>
      </c>
      <c r="C41" s="358"/>
      <c r="D41" s="358"/>
      <c r="E41" s="45">
        <v>16700</v>
      </c>
      <c r="F41" s="186">
        <v>15302</v>
      </c>
      <c r="G41" s="45"/>
      <c r="H41" s="45"/>
      <c r="I41" s="45"/>
      <c r="J41" s="45"/>
      <c r="K41" s="45"/>
      <c r="L41" s="45"/>
    </row>
    <row r="42" spans="1:12" ht="14.25">
      <c r="A42" s="265">
        <v>3000</v>
      </c>
      <c r="B42" s="358" t="s">
        <v>61</v>
      </c>
      <c r="C42" s="358"/>
      <c r="D42" s="358"/>
      <c r="E42" s="271">
        <v>99000</v>
      </c>
      <c r="F42" s="205">
        <f>F43+F57</f>
        <v>98950</v>
      </c>
      <c r="G42" s="45"/>
      <c r="H42" s="45"/>
      <c r="I42" s="45"/>
      <c r="J42" s="45"/>
      <c r="K42" s="45"/>
      <c r="L42" s="45"/>
    </row>
    <row r="43" spans="1:12" ht="14.25">
      <c r="A43" s="265">
        <v>3100</v>
      </c>
      <c r="B43" s="358" t="s">
        <v>62</v>
      </c>
      <c r="C43" s="358"/>
      <c r="D43" s="358"/>
      <c r="E43" s="271">
        <v>99000</v>
      </c>
      <c r="F43" s="205">
        <f>F44+F45+F48+F51+F55+F56</f>
        <v>98950</v>
      </c>
      <c r="G43" s="45"/>
      <c r="H43" s="45"/>
      <c r="I43" s="45"/>
      <c r="J43" s="45"/>
      <c r="K43" s="45"/>
      <c r="L43" s="45"/>
    </row>
    <row r="44" spans="1:12" ht="15">
      <c r="A44" s="266">
        <v>3110</v>
      </c>
      <c r="B44" s="357" t="s">
        <v>63</v>
      </c>
      <c r="C44" s="357"/>
      <c r="D44" s="357"/>
      <c r="E44" s="45">
        <v>99000</v>
      </c>
      <c r="F44" s="186">
        <v>98950</v>
      </c>
      <c r="G44" s="45"/>
      <c r="H44" s="45"/>
      <c r="I44" s="45"/>
      <c r="J44" s="45"/>
      <c r="K44" s="45"/>
      <c r="L44" s="45"/>
    </row>
    <row r="45" spans="1:12" ht="12.75">
      <c r="A45" s="266">
        <v>3120</v>
      </c>
      <c r="B45" s="357" t="s">
        <v>64</v>
      </c>
      <c r="C45" s="357"/>
      <c r="D45" s="357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266">
        <v>3121</v>
      </c>
      <c r="B46" s="357" t="s">
        <v>65</v>
      </c>
      <c r="C46" s="357"/>
      <c r="D46" s="357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266">
        <v>3122</v>
      </c>
      <c r="B47" s="357" t="s">
        <v>66</v>
      </c>
      <c r="C47" s="357"/>
      <c r="D47" s="357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266">
        <v>3130</v>
      </c>
      <c r="B48" s="357" t="s">
        <v>67</v>
      </c>
      <c r="C48" s="357"/>
      <c r="D48" s="357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266">
        <v>3131</v>
      </c>
      <c r="B49" s="357" t="s">
        <v>68</v>
      </c>
      <c r="C49" s="357"/>
      <c r="D49" s="357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266">
        <v>3132</v>
      </c>
      <c r="B50" s="357" t="s">
        <v>69</v>
      </c>
      <c r="C50" s="357"/>
      <c r="D50" s="357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266">
        <v>3140</v>
      </c>
      <c r="B51" s="357" t="s">
        <v>70</v>
      </c>
      <c r="C51" s="357"/>
      <c r="D51" s="357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266">
        <v>3141</v>
      </c>
      <c r="B52" s="357" t="s">
        <v>71</v>
      </c>
      <c r="C52" s="357"/>
      <c r="D52" s="357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266">
        <v>3142</v>
      </c>
      <c r="B53" s="357" t="s">
        <v>72</v>
      </c>
      <c r="C53" s="357"/>
      <c r="D53" s="357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266">
        <v>3143</v>
      </c>
      <c r="B54" s="357" t="s">
        <v>73</v>
      </c>
      <c r="C54" s="357"/>
      <c r="D54" s="357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266">
        <v>3150</v>
      </c>
      <c r="B55" s="357" t="s">
        <v>74</v>
      </c>
      <c r="C55" s="357"/>
      <c r="D55" s="357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266">
        <v>3160</v>
      </c>
      <c r="B56" s="357" t="s">
        <v>75</v>
      </c>
      <c r="C56" s="357"/>
      <c r="D56" s="357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265">
        <v>3200</v>
      </c>
      <c r="B57" s="358" t="s">
        <v>76</v>
      </c>
      <c r="C57" s="358"/>
      <c r="D57" s="358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266">
        <v>3210</v>
      </c>
      <c r="B58" s="357" t="s">
        <v>77</v>
      </c>
      <c r="C58" s="357"/>
      <c r="D58" s="357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266">
        <v>3220</v>
      </c>
      <c r="B59" s="357" t="s">
        <v>78</v>
      </c>
      <c r="C59" s="357"/>
      <c r="D59" s="357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266">
        <v>3230</v>
      </c>
      <c r="B60" s="357" t="s">
        <v>79</v>
      </c>
      <c r="C60" s="357"/>
      <c r="D60" s="357"/>
      <c r="E60" s="45"/>
      <c r="F60" s="45"/>
      <c r="G60" s="45"/>
      <c r="H60" s="45"/>
      <c r="I60" s="45"/>
      <c r="J60" s="45"/>
      <c r="K60" s="45"/>
      <c r="L60" s="45"/>
    </row>
    <row r="61" spans="1:12" ht="12.75">
      <c r="A61" s="267">
        <v>3240</v>
      </c>
      <c r="B61" s="357" t="s">
        <v>80</v>
      </c>
      <c r="C61" s="357"/>
      <c r="D61" s="357"/>
      <c r="E61" s="45"/>
      <c r="F61" s="45"/>
      <c r="G61" s="45"/>
      <c r="H61" s="45"/>
      <c r="I61" s="45"/>
      <c r="J61" s="45"/>
      <c r="K61" s="45"/>
      <c r="L61" s="45"/>
    </row>
    <row r="62" spans="1:12" ht="12.75">
      <c r="A62" s="45"/>
      <c r="B62" s="353" t="s">
        <v>111</v>
      </c>
      <c r="C62" s="354"/>
      <c r="D62" s="355"/>
      <c r="E62" s="273">
        <f>E42+E7</f>
        <v>4529500</v>
      </c>
      <c r="F62" s="273">
        <f>F42+F7</f>
        <v>4508617</v>
      </c>
      <c r="G62" s="156"/>
      <c r="H62" s="156"/>
      <c r="I62" s="156"/>
      <c r="J62" s="156"/>
      <c r="K62" s="156"/>
      <c r="L62" s="156"/>
    </row>
    <row r="63" spans="1:10" ht="12.75">
      <c r="A63" s="47"/>
      <c r="B63" s="48"/>
      <c r="C63" s="49"/>
      <c r="D63" s="49"/>
      <c r="E63" s="49"/>
      <c r="F63" s="49"/>
      <c r="G63" s="49"/>
      <c r="H63" s="49"/>
      <c r="I63" s="49"/>
      <c r="J63" s="49"/>
    </row>
    <row r="64" spans="1:12" ht="15.75">
      <c r="A64" s="42" t="s">
        <v>257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32" t="s">
        <v>110</v>
      </c>
    </row>
    <row r="65" spans="1:12" ht="12.75">
      <c r="A65" s="351" t="s">
        <v>155</v>
      </c>
      <c r="B65" s="351" t="s">
        <v>16</v>
      </c>
      <c r="C65" s="356" t="s">
        <v>161</v>
      </c>
      <c r="D65" s="356"/>
      <c r="E65" s="356"/>
      <c r="F65" s="356"/>
      <c r="G65" s="356"/>
      <c r="H65" s="356" t="s">
        <v>163</v>
      </c>
      <c r="I65" s="356"/>
      <c r="J65" s="356"/>
      <c r="K65" s="356"/>
      <c r="L65" s="356"/>
    </row>
    <row r="66" spans="1:12" ht="12.75">
      <c r="A66" s="351"/>
      <c r="B66" s="351"/>
      <c r="C66" s="351" t="s">
        <v>156</v>
      </c>
      <c r="D66" s="351" t="s">
        <v>140</v>
      </c>
      <c r="E66" s="351" t="s">
        <v>141</v>
      </c>
      <c r="F66" s="351"/>
      <c r="G66" s="351" t="s">
        <v>142</v>
      </c>
      <c r="H66" s="351" t="s">
        <v>17</v>
      </c>
      <c r="I66" s="351" t="s">
        <v>143</v>
      </c>
      <c r="J66" s="351" t="s">
        <v>141</v>
      </c>
      <c r="K66" s="351"/>
      <c r="L66" s="351" t="s">
        <v>144</v>
      </c>
    </row>
    <row r="67" spans="1:12" ht="25.5">
      <c r="A67" s="351"/>
      <c r="B67" s="351"/>
      <c r="C67" s="351"/>
      <c r="D67" s="351"/>
      <c r="E67" s="171" t="s">
        <v>95</v>
      </c>
      <c r="F67" s="171" t="s">
        <v>96</v>
      </c>
      <c r="G67" s="351"/>
      <c r="H67" s="351"/>
      <c r="I67" s="351"/>
      <c r="J67" s="171" t="s">
        <v>95</v>
      </c>
      <c r="K67" s="171" t="s">
        <v>96</v>
      </c>
      <c r="L67" s="351"/>
    </row>
    <row r="68" spans="1:12" ht="12.75">
      <c r="A68" s="45">
        <v>1</v>
      </c>
      <c r="B68" s="45">
        <v>2</v>
      </c>
      <c r="C68" s="45">
        <v>3</v>
      </c>
      <c r="D68" s="45">
        <v>4</v>
      </c>
      <c r="E68" s="45">
        <v>5</v>
      </c>
      <c r="F68" s="45">
        <v>6</v>
      </c>
      <c r="G68" s="45">
        <v>7</v>
      </c>
      <c r="H68" s="45">
        <v>8</v>
      </c>
      <c r="I68" s="45">
        <v>9</v>
      </c>
      <c r="J68" s="45">
        <v>10</v>
      </c>
      <c r="K68" s="45">
        <v>11</v>
      </c>
      <c r="L68" s="45">
        <v>12</v>
      </c>
    </row>
    <row r="69" spans="1:12" ht="14.25">
      <c r="A69" s="116">
        <v>2000</v>
      </c>
      <c r="B69" s="105" t="s">
        <v>27</v>
      </c>
      <c r="C69" s="212">
        <f>C70+C75+C103</f>
        <v>5006100</v>
      </c>
      <c r="D69" s="45"/>
      <c r="E69" s="45"/>
      <c r="F69" s="45"/>
      <c r="G69" s="45"/>
      <c r="H69" s="214">
        <f>H70+H75+H103</f>
        <v>5382700</v>
      </c>
      <c r="I69" s="45"/>
      <c r="J69" s="45"/>
      <c r="K69" s="45"/>
      <c r="L69" s="45"/>
    </row>
    <row r="70" spans="1:12" ht="38.25">
      <c r="A70" s="116">
        <v>2100</v>
      </c>
      <c r="B70" s="105" t="s">
        <v>28</v>
      </c>
      <c r="C70" s="213">
        <f>C71+C74</f>
        <v>4170900</v>
      </c>
      <c r="D70" s="45"/>
      <c r="E70" s="45"/>
      <c r="F70" s="45"/>
      <c r="G70" s="45"/>
      <c r="H70" s="213">
        <f>H71+H74</f>
        <v>4721400</v>
      </c>
      <c r="I70" s="45"/>
      <c r="J70" s="45"/>
      <c r="K70" s="45"/>
      <c r="L70" s="45"/>
    </row>
    <row r="71" spans="1:12" ht="15">
      <c r="A71" s="117">
        <v>2110</v>
      </c>
      <c r="B71" s="106" t="s">
        <v>29</v>
      </c>
      <c r="C71" s="186">
        <f>C72</f>
        <v>3418600</v>
      </c>
      <c r="D71" s="45"/>
      <c r="E71" s="45"/>
      <c r="F71" s="45"/>
      <c r="G71" s="45"/>
      <c r="H71" s="205">
        <f>H72</f>
        <v>3870000</v>
      </c>
      <c r="I71" s="45"/>
      <c r="J71" s="45"/>
      <c r="K71" s="45"/>
      <c r="L71" s="45"/>
    </row>
    <row r="72" spans="1:12" ht="15">
      <c r="A72" s="117">
        <v>2111</v>
      </c>
      <c r="B72" s="106" t="s">
        <v>30</v>
      </c>
      <c r="C72" s="186">
        <v>3418600</v>
      </c>
      <c r="D72" s="45"/>
      <c r="E72" s="45"/>
      <c r="F72" s="45"/>
      <c r="G72" s="45"/>
      <c r="H72" s="186">
        <v>3870000</v>
      </c>
      <c r="I72" s="45"/>
      <c r="J72" s="45"/>
      <c r="K72" s="45"/>
      <c r="L72" s="45"/>
    </row>
    <row r="73" spans="1:12" ht="25.5">
      <c r="A73" s="117">
        <v>2112</v>
      </c>
      <c r="B73" s="106" t="s">
        <v>31</v>
      </c>
      <c r="C73" s="186"/>
      <c r="D73" s="45"/>
      <c r="E73" s="45"/>
      <c r="F73" s="45"/>
      <c r="G73" s="45"/>
      <c r="H73" s="112"/>
      <c r="I73" s="45"/>
      <c r="J73" s="45"/>
      <c r="K73" s="45"/>
      <c r="L73" s="45"/>
    </row>
    <row r="74" spans="1:12" ht="25.5">
      <c r="A74" s="117">
        <v>2120</v>
      </c>
      <c r="B74" s="106" t="s">
        <v>32</v>
      </c>
      <c r="C74" s="186">
        <v>752300</v>
      </c>
      <c r="D74" s="45"/>
      <c r="E74" s="45"/>
      <c r="F74" s="45"/>
      <c r="G74" s="45"/>
      <c r="H74" s="186">
        <v>851400</v>
      </c>
      <c r="I74" s="45"/>
      <c r="J74" s="45"/>
      <c r="K74" s="45"/>
      <c r="L74" s="45"/>
    </row>
    <row r="75" spans="1:12" ht="25.5">
      <c r="A75" s="116">
        <v>2200</v>
      </c>
      <c r="B75" s="105" t="s">
        <v>33</v>
      </c>
      <c r="C75" s="205">
        <f>C76+C77+C78+C79+C80+C81+C82+C89</f>
        <v>833200</v>
      </c>
      <c r="D75" s="45"/>
      <c r="E75" s="45"/>
      <c r="F75" s="45"/>
      <c r="G75" s="45"/>
      <c r="H75" s="205">
        <f>H76+H77+H78+H79+H80+H81+H82+H89</f>
        <v>659300</v>
      </c>
      <c r="I75" s="45"/>
      <c r="J75" s="45"/>
      <c r="K75" s="45"/>
      <c r="L75" s="45"/>
    </row>
    <row r="76" spans="1:12" ht="25.5">
      <c r="A76" s="117">
        <v>2210</v>
      </c>
      <c r="B76" s="106" t="s">
        <v>34</v>
      </c>
      <c r="C76" s="186">
        <v>255000</v>
      </c>
      <c r="D76" s="45"/>
      <c r="E76" s="45"/>
      <c r="F76" s="45"/>
      <c r="G76" s="45"/>
      <c r="H76" s="186">
        <v>205000</v>
      </c>
      <c r="I76" s="45"/>
      <c r="J76" s="45"/>
      <c r="K76" s="45"/>
      <c r="L76" s="45"/>
    </row>
    <row r="77" spans="1:12" ht="25.5">
      <c r="A77" s="117">
        <v>2220</v>
      </c>
      <c r="B77" s="106" t="s">
        <v>35</v>
      </c>
      <c r="C77" s="186"/>
      <c r="D77" s="45"/>
      <c r="E77" s="45"/>
      <c r="F77" s="45"/>
      <c r="G77" s="45"/>
      <c r="H77" s="186"/>
      <c r="I77" s="45"/>
      <c r="J77" s="45"/>
      <c r="K77" s="45"/>
      <c r="L77" s="45"/>
    </row>
    <row r="78" spans="1:12" ht="15">
      <c r="A78" s="117">
        <v>2230</v>
      </c>
      <c r="B78" s="106" t="s">
        <v>36</v>
      </c>
      <c r="C78" s="186"/>
      <c r="D78" s="45"/>
      <c r="E78" s="45"/>
      <c r="F78" s="45"/>
      <c r="G78" s="45"/>
      <c r="H78" s="186"/>
      <c r="I78" s="45"/>
      <c r="J78" s="45"/>
      <c r="K78" s="45"/>
      <c r="L78" s="45"/>
    </row>
    <row r="79" spans="1:12" ht="25.5">
      <c r="A79" s="117">
        <v>2240</v>
      </c>
      <c r="B79" s="106" t="s">
        <v>37</v>
      </c>
      <c r="C79" s="186">
        <v>439600</v>
      </c>
      <c r="D79" s="45"/>
      <c r="E79" s="45"/>
      <c r="F79" s="45"/>
      <c r="G79" s="45"/>
      <c r="H79" s="186">
        <v>300000</v>
      </c>
      <c r="I79" s="45"/>
      <c r="J79" s="45"/>
      <c r="K79" s="45"/>
      <c r="L79" s="45"/>
    </row>
    <row r="80" spans="1:12" ht="15">
      <c r="A80" s="117">
        <v>2250</v>
      </c>
      <c r="B80" s="106" t="s">
        <v>38</v>
      </c>
      <c r="C80" s="186">
        <v>10000</v>
      </c>
      <c r="D80" s="45"/>
      <c r="E80" s="45"/>
      <c r="F80" s="45"/>
      <c r="G80" s="45"/>
      <c r="H80" s="186">
        <v>12000</v>
      </c>
      <c r="I80" s="45"/>
      <c r="J80" s="45"/>
      <c r="K80" s="45"/>
      <c r="L80" s="45"/>
    </row>
    <row r="81" spans="1:12" ht="25.5">
      <c r="A81" s="117">
        <v>2260</v>
      </c>
      <c r="B81" s="106" t="s">
        <v>39</v>
      </c>
      <c r="C81" s="186"/>
      <c r="D81" s="45"/>
      <c r="E81" s="45"/>
      <c r="F81" s="45"/>
      <c r="G81" s="45"/>
      <c r="H81" s="186"/>
      <c r="I81" s="45"/>
      <c r="J81" s="45"/>
      <c r="K81" s="45"/>
      <c r="L81" s="45"/>
    </row>
    <row r="82" spans="1:12" ht="25.5">
      <c r="A82" s="117">
        <v>2270</v>
      </c>
      <c r="B82" s="106" t="s">
        <v>40</v>
      </c>
      <c r="C82" s="186">
        <f>SUM(C83:C88)</f>
        <v>128600</v>
      </c>
      <c r="D82" s="45"/>
      <c r="E82" s="45"/>
      <c r="F82" s="45"/>
      <c r="G82" s="45"/>
      <c r="H82" s="186">
        <f>SUM(H83:H88)</f>
        <v>139300</v>
      </c>
      <c r="I82" s="45"/>
      <c r="J82" s="45"/>
      <c r="K82" s="45"/>
      <c r="L82" s="45"/>
    </row>
    <row r="83" spans="1:12" ht="15">
      <c r="A83" s="117">
        <v>2271</v>
      </c>
      <c r="B83" s="106" t="s">
        <v>41</v>
      </c>
      <c r="C83" s="186"/>
      <c r="D83" s="45"/>
      <c r="E83" s="45"/>
      <c r="F83" s="45"/>
      <c r="G83" s="45"/>
      <c r="H83" s="186"/>
      <c r="I83" s="45"/>
      <c r="J83" s="45"/>
      <c r="K83" s="45"/>
      <c r="L83" s="45"/>
    </row>
    <row r="84" spans="1:12" ht="25.5">
      <c r="A84" s="117">
        <v>2272</v>
      </c>
      <c r="B84" s="106" t="s">
        <v>42</v>
      </c>
      <c r="C84" s="186">
        <v>4400</v>
      </c>
      <c r="D84" s="45"/>
      <c r="E84" s="45"/>
      <c r="F84" s="45"/>
      <c r="G84" s="45"/>
      <c r="H84" s="186">
        <v>4700</v>
      </c>
      <c r="I84" s="45"/>
      <c r="J84" s="45"/>
      <c r="K84" s="45"/>
      <c r="L84" s="45"/>
    </row>
    <row r="85" spans="1:12" ht="15">
      <c r="A85" s="117">
        <v>2273</v>
      </c>
      <c r="B85" s="106" t="s">
        <v>43</v>
      </c>
      <c r="C85" s="186">
        <v>47000</v>
      </c>
      <c r="D85" s="45"/>
      <c r="E85" s="45"/>
      <c r="F85" s="45"/>
      <c r="G85" s="45"/>
      <c r="H85" s="186">
        <v>51000</v>
      </c>
      <c r="I85" s="45"/>
      <c r="J85" s="45"/>
      <c r="K85" s="45"/>
      <c r="L85" s="45"/>
    </row>
    <row r="86" spans="1:12" ht="15">
      <c r="A86" s="117">
        <v>2274</v>
      </c>
      <c r="B86" s="106" t="s">
        <v>44</v>
      </c>
      <c r="C86" s="186">
        <v>67700</v>
      </c>
      <c r="D86" s="45"/>
      <c r="E86" s="45"/>
      <c r="F86" s="45"/>
      <c r="G86" s="45"/>
      <c r="H86" s="186">
        <v>73300</v>
      </c>
      <c r="I86" s="45"/>
      <c r="J86" s="45"/>
      <c r="K86" s="45"/>
      <c r="L86" s="45"/>
    </row>
    <row r="87" spans="1:12" ht="38.25">
      <c r="A87" s="117">
        <v>2275</v>
      </c>
      <c r="B87" s="106" t="s">
        <v>256</v>
      </c>
      <c r="C87" s="186">
        <v>9500</v>
      </c>
      <c r="D87" s="45"/>
      <c r="E87" s="45"/>
      <c r="F87" s="45"/>
      <c r="G87" s="45"/>
      <c r="H87" s="186">
        <v>10300</v>
      </c>
      <c r="I87" s="45"/>
      <c r="J87" s="45"/>
      <c r="K87" s="45"/>
      <c r="L87" s="45"/>
    </row>
    <row r="88" spans="1:12" ht="15">
      <c r="A88" s="117">
        <v>2276</v>
      </c>
      <c r="B88" s="106" t="s">
        <v>106</v>
      </c>
      <c r="C88" s="186"/>
      <c r="D88" s="45"/>
      <c r="E88" s="45"/>
      <c r="F88" s="45"/>
      <c r="G88" s="45"/>
      <c r="H88" s="186"/>
      <c r="I88" s="45"/>
      <c r="J88" s="45"/>
      <c r="K88" s="45"/>
      <c r="L88" s="45"/>
    </row>
    <row r="89" spans="1:12" ht="51">
      <c r="A89" s="117">
        <v>2280</v>
      </c>
      <c r="B89" s="106" t="s">
        <v>46</v>
      </c>
      <c r="C89" s="186"/>
      <c r="D89" s="45"/>
      <c r="E89" s="45"/>
      <c r="F89" s="45"/>
      <c r="G89" s="45"/>
      <c r="H89" s="186">
        <f>SUM(H90:H91)</f>
        <v>3000</v>
      </c>
      <c r="I89" s="45"/>
      <c r="J89" s="45"/>
      <c r="K89" s="45"/>
      <c r="L89" s="45"/>
    </row>
    <row r="90" spans="1:12" ht="51">
      <c r="A90" s="117">
        <v>2281</v>
      </c>
      <c r="B90" s="106" t="s">
        <v>47</v>
      </c>
      <c r="C90" s="186"/>
      <c r="D90" s="45"/>
      <c r="E90" s="45"/>
      <c r="F90" s="45"/>
      <c r="G90" s="45"/>
      <c r="H90" s="112"/>
      <c r="I90" s="45"/>
      <c r="J90" s="45"/>
      <c r="K90" s="45"/>
      <c r="L90" s="45"/>
    </row>
    <row r="91" spans="1:12" ht="51">
      <c r="A91" s="117">
        <v>2282</v>
      </c>
      <c r="B91" s="106" t="s">
        <v>48</v>
      </c>
      <c r="C91" s="186"/>
      <c r="D91" s="45"/>
      <c r="E91" s="45"/>
      <c r="F91" s="45"/>
      <c r="G91" s="45"/>
      <c r="H91" s="186">
        <v>3000</v>
      </c>
      <c r="I91" s="45"/>
      <c r="J91" s="45"/>
      <c r="K91" s="45"/>
      <c r="L91" s="45"/>
    </row>
    <row r="92" spans="1:12" ht="25.5">
      <c r="A92" s="116">
        <v>2400</v>
      </c>
      <c r="B92" s="105" t="s">
        <v>49</v>
      </c>
      <c r="C92" s="111">
        <f>SUM(C93:C94)</f>
        <v>0</v>
      </c>
      <c r="D92" s="45"/>
      <c r="E92" s="45"/>
      <c r="F92" s="45"/>
      <c r="G92" s="45"/>
      <c r="H92" s="111">
        <f>SUM(H93:H94)</f>
        <v>0</v>
      </c>
      <c r="I92" s="45"/>
      <c r="J92" s="45"/>
      <c r="K92" s="45"/>
      <c r="L92" s="45"/>
    </row>
    <row r="93" spans="1:12" ht="25.5">
      <c r="A93" s="117">
        <v>2410</v>
      </c>
      <c r="B93" s="106" t="s">
        <v>50</v>
      </c>
      <c r="C93" s="112"/>
      <c r="D93" s="45"/>
      <c r="E93" s="45"/>
      <c r="F93" s="45"/>
      <c r="G93" s="45"/>
      <c r="H93" s="112"/>
      <c r="I93" s="45"/>
      <c r="J93" s="45"/>
      <c r="K93" s="45"/>
      <c r="L93" s="45"/>
    </row>
    <row r="94" spans="1:12" ht="25.5">
      <c r="A94" s="117">
        <v>2420</v>
      </c>
      <c r="B94" s="106" t="s">
        <v>51</v>
      </c>
      <c r="C94" s="112"/>
      <c r="D94" s="45"/>
      <c r="E94" s="45"/>
      <c r="F94" s="45"/>
      <c r="G94" s="45"/>
      <c r="H94" s="112"/>
      <c r="I94" s="45"/>
      <c r="J94" s="45"/>
      <c r="K94" s="45"/>
      <c r="L94" s="45"/>
    </row>
    <row r="95" spans="1:12" ht="14.25">
      <c r="A95" s="116">
        <v>2600</v>
      </c>
      <c r="B95" s="105" t="s">
        <v>52</v>
      </c>
      <c r="C95" s="111">
        <f>SUM(C96:C98)</f>
        <v>0</v>
      </c>
      <c r="D95" s="45"/>
      <c r="E95" s="45"/>
      <c r="F95" s="45"/>
      <c r="G95" s="45"/>
      <c r="H95" s="111">
        <f>SUM(H96:H98)</f>
        <v>0</v>
      </c>
      <c r="I95" s="45"/>
      <c r="J95" s="45"/>
      <c r="K95" s="45"/>
      <c r="L95" s="45"/>
    </row>
    <row r="96" spans="1:12" ht="38.25">
      <c r="A96" s="117">
        <v>2610</v>
      </c>
      <c r="B96" s="106" t="s">
        <v>53</v>
      </c>
      <c r="C96" s="112"/>
      <c r="D96" s="45"/>
      <c r="E96" s="45"/>
      <c r="F96" s="45"/>
      <c r="G96" s="45"/>
      <c r="H96" s="112"/>
      <c r="I96" s="45"/>
      <c r="J96" s="45"/>
      <c r="K96" s="45"/>
      <c r="L96" s="45"/>
    </row>
    <row r="97" spans="1:12" ht="38.25">
      <c r="A97" s="118">
        <v>2620</v>
      </c>
      <c r="B97" s="107" t="s">
        <v>54</v>
      </c>
      <c r="C97" s="113"/>
      <c r="D97" s="45"/>
      <c r="E97" s="45"/>
      <c r="F97" s="45"/>
      <c r="G97" s="45"/>
      <c r="H97" s="113"/>
      <c r="I97" s="45"/>
      <c r="J97" s="45"/>
      <c r="K97" s="45"/>
      <c r="L97" s="45"/>
    </row>
    <row r="98" spans="1:12" ht="51">
      <c r="A98" s="119">
        <v>2630</v>
      </c>
      <c r="B98" s="108" t="s">
        <v>55</v>
      </c>
      <c r="C98" s="112"/>
      <c r="D98" s="45"/>
      <c r="E98" s="45"/>
      <c r="F98" s="45"/>
      <c r="G98" s="45"/>
      <c r="H98" s="112"/>
      <c r="I98" s="45"/>
      <c r="J98" s="45"/>
      <c r="K98" s="45"/>
      <c r="L98" s="45"/>
    </row>
    <row r="99" spans="1:12" ht="14.25">
      <c r="A99" s="120">
        <v>2700</v>
      </c>
      <c r="B99" s="109" t="s">
        <v>56</v>
      </c>
      <c r="C99" s="111"/>
      <c r="D99" s="45"/>
      <c r="E99" s="45"/>
      <c r="F99" s="45"/>
      <c r="G99" s="45"/>
      <c r="H99" s="111"/>
      <c r="I99" s="45"/>
      <c r="J99" s="45"/>
      <c r="K99" s="45"/>
      <c r="L99" s="45"/>
    </row>
    <row r="100" spans="1:12" ht="15">
      <c r="A100" s="119">
        <v>2710</v>
      </c>
      <c r="B100" s="108" t="s">
        <v>57</v>
      </c>
      <c r="C100" s="112"/>
      <c r="D100" s="45"/>
      <c r="E100" s="45"/>
      <c r="F100" s="45"/>
      <c r="G100" s="45"/>
      <c r="H100" s="112"/>
      <c r="I100" s="45"/>
      <c r="J100" s="45"/>
      <c r="K100" s="45"/>
      <c r="L100" s="45"/>
    </row>
    <row r="101" spans="1:12" ht="15">
      <c r="A101" s="121">
        <v>2720</v>
      </c>
      <c r="B101" s="110" t="s">
        <v>58</v>
      </c>
      <c r="C101" s="114"/>
      <c r="D101" s="45"/>
      <c r="E101" s="45"/>
      <c r="F101" s="45"/>
      <c r="G101" s="45"/>
      <c r="H101" s="114"/>
      <c r="I101" s="45"/>
      <c r="J101" s="45"/>
      <c r="K101" s="45"/>
      <c r="L101" s="45"/>
    </row>
    <row r="102" spans="1:12" ht="15">
      <c r="A102" s="118">
        <v>2730</v>
      </c>
      <c r="B102" s="107" t="s">
        <v>59</v>
      </c>
      <c r="C102" s="112"/>
      <c r="D102" s="45"/>
      <c r="E102" s="45"/>
      <c r="F102" s="45"/>
      <c r="G102" s="45"/>
      <c r="H102" s="112"/>
      <c r="I102" s="45"/>
      <c r="J102" s="45"/>
      <c r="K102" s="45"/>
      <c r="L102" s="45"/>
    </row>
    <row r="103" spans="1:12" ht="14.25">
      <c r="A103" s="120">
        <v>2800</v>
      </c>
      <c r="B103" s="109" t="s">
        <v>60</v>
      </c>
      <c r="C103" s="205">
        <v>2000</v>
      </c>
      <c r="D103" s="45"/>
      <c r="E103" s="45"/>
      <c r="F103" s="45"/>
      <c r="G103" s="45"/>
      <c r="H103" s="272">
        <v>2000</v>
      </c>
      <c r="I103" s="45"/>
      <c r="J103" s="45"/>
      <c r="K103" s="45"/>
      <c r="L103" s="45"/>
    </row>
    <row r="104" spans="1:12" ht="14.25">
      <c r="A104" s="116">
        <v>3000</v>
      </c>
      <c r="B104" s="105" t="s">
        <v>61</v>
      </c>
      <c r="C104" s="205">
        <f>C105+C119</f>
        <v>99900</v>
      </c>
      <c r="D104" s="45"/>
      <c r="E104" s="45"/>
      <c r="F104" s="45"/>
      <c r="G104" s="45"/>
      <c r="H104" s="271">
        <v>95000</v>
      </c>
      <c r="I104" s="45"/>
      <c r="J104" s="45"/>
      <c r="K104" s="45"/>
      <c r="L104" s="45"/>
    </row>
    <row r="105" spans="1:12" ht="25.5">
      <c r="A105" s="116">
        <v>3100</v>
      </c>
      <c r="B105" s="105" t="s">
        <v>62</v>
      </c>
      <c r="C105" s="205">
        <f>C106+C107+C110+C113+C117+C118</f>
        <v>99900</v>
      </c>
      <c r="D105" s="45"/>
      <c r="E105" s="45"/>
      <c r="F105" s="45"/>
      <c r="G105" s="45"/>
      <c r="H105" s="271">
        <v>95000</v>
      </c>
      <c r="I105" s="45"/>
      <c r="J105" s="45"/>
      <c r="K105" s="45"/>
      <c r="L105" s="45"/>
    </row>
    <row r="106" spans="1:12" ht="38.25">
      <c r="A106" s="117">
        <v>3110</v>
      </c>
      <c r="B106" s="106" t="s">
        <v>63</v>
      </c>
      <c r="C106" s="186">
        <v>99900</v>
      </c>
      <c r="D106" s="45"/>
      <c r="E106" s="45"/>
      <c r="F106" s="45"/>
      <c r="G106" s="45"/>
      <c r="H106" s="45">
        <v>95000</v>
      </c>
      <c r="I106" s="45"/>
      <c r="J106" s="45"/>
      <c r="K106" s="45"/>
      <c r="L106" s="45"/>
    </row>
    <row r="107" spans="1:12" ht="25.5">
      <c r="A107" s="117">
        <v>3120</v>
      </c>
      <c r="B107" s="106" t="s">
        <v>64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25.5">
      <c r="A108" s="117">
        <v>3121</v>
      </c>
      <c r="B108" s="106" t="s">
        <v>65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25.5">
      <c r="A109" s="117">
        <v>3122</v>
      </c>
      <c r="B109" s="106" t="s">
        <v>66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2.75">
      <c r="A110" s="117">
        <v>3130</v>
      </c>
      <c r="B110" s="106" t="s">
        <v>67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38.25">
      <c r="A111" s="117">
        <v>3131</v>
      </c>
      <c r="B111" s="106" t="s">
        <v>68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25.5">
      <c r="A112" s="117">
        <v>3132</v>
      </c>
      <c r="B112" s="106" t="s">
        <v>69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25.5">
      <c r="A113" s="117">
        <v>3140</v>
      </c>
      <c r="B113" s="106" t="s">
        <v>70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25.5">
      <c r="A114" s="117">
        <v>3141</v>
      </c>
      <c r="B114" s="106" t="s">
        <v>71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25.5">
      <c r="A115" s="117">
        <v>3142</v>
      </c>
      <c r="B115" s="106" t="s">
        <v>72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38.25">
      <c r="A116" s="117">
        <v>3143</v>
      </c>
      <c r="B116" s="106" t="s">
        <v>73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25.5">
      <c r="A117" s="117">
        <v>3150</v>
      </c>
      <c r="B117" s="106" t="s">
        <v>74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25.5">
      <c r="A118" s="117">
        <v>3160</v>
      </c>
      <c r="B118" s="106" t="s">
        <v>75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2.75">
      <c r="A119" s="116">
        <v>3200</v>
      </c>
      <c r="B119" s="105" t="s">
        <v>76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38.25">
      <c r="A120" s="117">
        <v>3210</v>
      </c>
      <c r="B120" s="106" t="s">
        <v>77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38.25">
      <c r="A121" s="117">
        <v>3220</v>
      </c>
      <c r="B121" s="106" t="s">
        <v>78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51">
      <c r="A122" s="117">
        <v>3230</v>
      </c>
      <c r="B122" s="106" t="s">
        <v>79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25.5">
      <c r="A123" s="118">
        <v>3240</v>
      </c>
      <c r="B123" s="106" t="s">
        <v>80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2.75">
      <c r="A124" s="45"/>
      <c r="B124" s="102" t="s">
        <v>111</v>
      </c>
      <c r="C124" s="273">
        <f>C104+C69</f>
        <v>5106000</v>
      </c>
      <c r="D124" s="273">
        <f aca="true" t="shared" si="0" ref="D124:J124">D104+D69</f>
        <v>0</v>
      </c>
      <c r="E124" s="273">
        <f t="shared" si="0"/>
        <v>0</v>
      </c>
      <c r="F124" s="273">
        <f t="shared" si="0"/>
        <v>0</v>
      </c>
      <c r="G124" s="273">
        <f t="shared" si="0"/>
        <v>0</v>
      </c>
      <c r="H124" s="273">
        <f t="shared" si="0"/>
        <v>5477700</v>
      </c>
      <c r="I124" s="156">
        <f t="shared" si="0"/>
        <v>0</v>
      </c>
      <c r="J124" s="156">
        <f t="shared" si="0"/>
        <v>0</v>
      </c>
      <c r="K124" s="156"/>
      <c r="L124" s="156"/>
    </row>
    <row r="125" spans="1:12" ht="57" customHeight="1">
      <c r="A125" s="47"/>
      <c r="B125" s="85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12" ht="11.25" customHeight="1">
      <c r="A126" s="47"/>
      <c r="B126" s="85"/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  <row r="127" spans="1:12" ht="15.75">
      <c r="A127" s="50" t="s">
        <v>258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2" t="s">
        <v>110</v>
      </c>
    </row>
    <row r="128" spans="1:12" ht="76.5">
      <c r="A128" s="172" t="s">
        <v>155</v>
      </c>
      <c r="B128" s="171" t="s">
        <v>16</v>
      </c>
      <c r="C128" s="171" t="s">
        <v>94</v>
      </c>
      <c r="D128" s="171" t="s">
        <v>98</v>
      </c>
      <c r="E128" s="171" t="s">
        <v>162</v>
      </c>
      <c r="F128" s="171" t="s">
        <v>259</v>
      </c>
      <c r="G128" s="171" t="s">
        <v>260</v>
      </c>
      <c r="H128" s="351" t="s">
        <v>97</v>
      </c>
      <c r="I128" s="351"/>
      <c r="J128" s="351" t="s">
        <v>105</v>
      </c>
      <c r="K128" s="351"/>
      <c r="L128" s="351"/>
    </row>
    <row r="129" spans="1:12" ht="12.75">
      <c r="A129" s="43">
        <v>1</v>
      </c>
      <c r="B129" s="45">
        <v>2</v>
      </c>
      <c r="C129" s="45">
        <v>3</v>
      </c>
      <c r="D129" s="43">
        <v>4</v>
      </c>
      <c r="E129" s="45">
        <v>5</v>
      </c>
      <c r="F129" s="45">
        <v>6</v>
      </c>
      <c r="G129" s="43">
        <v>7</v>
      </c>
      <c r="H129" s="352">
        <v>8</v>
      </c>
      <c r="I129" s="352"/>
      <c r="J129" s="352">
        <v>9</v>
      </c>
      <c r="K129" s="352"/>
      <c r="L129" s="352"/>
    </row>
    <row r="130" spans="1:12" ht="12.75">
      <c r="A130" s="43"/>
      <c r="B130" s="46"/>
      <c r="C130" s="155"/>
      <c r="D130" s="155"/>
      <c r="E130" s="155"/>
      <c r="F130" s="155"/>
      <c r="G130" s="155"/>
      <c r="H130" s="346"/>
      <c r="I130" s="346"/>
      <c r="J130" s="346"/>
      <c r="K130" s="346"/>
      <c r="L130" s="346"/>
    </row>
    <row r="131" spans="1:12" ht="12.75">
      <c r="A131" s="45"/>
      <c r="B131" s="46"/>
      <c r="C131" s="155"/>
      <c r="D131" s="155"/>
      <c r="E131" s="155"/>
      <c r="F131" s="155"/>
      <c r="G131" s="155"/>
      <c r="H131" s="346"/>
      <c r="I131" s="346"/>
      <c r="J131" s="346"/>
      <c r="K131" s="346"/>
      <c r="L131" s="346"/>
    </row>
    <row r="132" spans="1:12" ht="12.75">
      <c r="A132" s="45"/>
      <c r="B132" s="102" t="s">
        <v>111</v>
      </c>
      <c r="C132" s="156"/>
      <c r="D132" s="156"/>
      <c r="E132" s="156"/>
      <c r="F132" s="156"/>
      <c r="G132" s="156"/>
      <c r="H132" s="348"/>
      <c r="I132" s="348"/>
      <c r="J132" s="348"/>
      <c r="K132" s="348"/>
      <c r="L132" s="348"/>
    </row>
    <row r="133" spans="1:12" ht="12.75">
      <c r="A133" s="47"/>
      <c r="B133" s="143"/>
      <c r="C133" s="144"/>
      <c r="D133" s="144"/>
      <c r="E133" s="144"/>
      <c r="F133" s="144"/>
      <c r="G133" s="144"/>
      <c r="H133" s="47"/>
      <c r="I133" s="47"/>
      <c r="J133" s="47"/>
      <c r="K133" s="47"/>
      <c r="L133" s="47"/>
    </row>
    <row r="134" spans="1:12" ht="15.75">
      <c r="A134" s="89" t="s">
        <v>261</v>
      </c>
      <c r="B134" s="143"/>
      <c r="C134" s="144"/>
      <c r="D134" s="144"/>
      <c r="E134" s="144"/>
      <c r="F134" s="144"/>
      <c r="G134" s="144"/>
      <c r="H134" s="47"/>
      <c r="I134" s="47"/>
      <c r="J134" s="47"/>
      <c r="K134" s="47"/>
      <c r="L134" s="47"/>
    </row>
    <row r="135" spans="1:12" ht="15.75">
      <c r="A135" s="349"/>
      <c r="B135" s="349"/>
      <c r="C135" s="349"/>
      <c r="D135" s="349"/>
      <c r="E135" s="349"/>
      <c r="F135" s="349"/>
      <c r="G135" s="349"/>
      <c r="H135" s="349"/>
      <c r="I135" s="349"/>
      <c r="J135" s="349"/>
      <c r="K135" s="349"/>
      <c r="L135" s="349"/>
    </row>
    <row r="136" spans="1:12" ht="15.75">
      <c r="A136" s="50"/>
      <c r="B136" s="143"/>
      <c r="C136" s="144"/>
      <c r="D136" s="144"/>
      <c r="E136" s="144"/>
      <c r="F136" s="144"/>
      <c r="G136" s="144"/>
      <c r="H136" s="47"/>
      <c r="I136" s="47"/>
      <c r="J136" s="47"/>
      <c r="K136" s="47"/>
      <c r="L136" s="47"/>
    </row>
    <row r="137" spans="2:11" ht="15.75">
      <c r="B137" s="89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1:12" ht="31.5" customHeight="1">
      <c r="A138" s="350" t="s">
        <v>262</v>
      </c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</row>
    <row r="139" spans="1:12" ht="15.75">
      <c r="A139" s="347" t="s">
        <v>267</v>
      </c>
      <c r="B139" s="347"/>
      <c r="C139" s="347"/>
      <c r="D139" s="347"/>
      <c r="E139" s="347"/>
      <c r="F139" s="347"/>
      <c r="G139" s="347"/>
      <c r="H139" s="347"/>
      <c r="I139" s="347"/>
      <c r="J139" s="347"/>
      <c r="K139" s="347"/>
      <c r="L139" s="347"/>
    </row>
    <row r="140" spans="1:12" ht="15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</row>
    <row r="141" spans="1:12" ht="15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</row>
    <row r="142" spans="1:12" ht="15.75">
      <c r="A142" s="16" t="s">
        <v>5</v>
      </c>
      <c r="B142" s="13"/>
      <c r="C142" s="13"/>
      <c r="D142" s="13"/>
      <c r="E142" s="13"/>
      <c r="F142" s="13"/>
      <c r="G142" s="13"/>
      <c r="H142" s="14"/>
      <c r="I142" s="13"/>
      <c r="J142" s="279" t="s">
        <v>248</v>
      </c>
      <c r="K142" s="279"/>
      <c r="L142" s="13"/>
    </row>
    <row r="143" spans="1:12" ht="12.75">
      <c r="A143" s="21"/>
      <c r="B143" s="6"/>
      <c r="C143" s="6"/>
      <c r="D143" s="6"/>
      <c r="E143" s="6"/>
      <c r="F143" s="6"/>
      <c r="G143" s="6"/>
      <c r="H143" s="4" t="s">
        <v>0</v>
      </c>
      <c r="I143" s="6"/>
      <c r="J143" s="12" t="s">
        <v>1</v>
      </c>
      <c r="K143" s="51"/>
      <c r="L143" s="6"/>
    </row>
    <row r="144" spans="1:12" ht="12.75">
      <c r="A144" s="21"/>
      <c r="B144" s="6"/>
      <c r="C144" s="6"/>
      <c r="D144" s="6"/>
      <c r="E144" s="6"/>
      <c r="F144" s="6"/>
      <c r="G144" s="6"/>
      <c r="H144" s="4"/>
      <c r="I144" s="6"/>
      <c r="J144" s="12"/>
      <c r="K144" s="51"/>
      <c r="L144" s="6"/>
    </row>
    <row r="145" spans="1:12" ht="15.75">
      <c r="A145" s="8" t="s">
        <v>6</v>
      </c>
      <c r="B145" s="13"/>
      <c r="C145" s="13"/>
      <c r="D145" s="13"/>
      <c r="E145" s="13"/>
      <c r="F145" s="13"/>
      <c r="G145" s="13"/>
      <c r="H145" s="18"/>
      <c r="I145" s="13"/>
      <c r="J145" s="279" t="s">
        <v>249</v>
      </c>
      <c r="K145" s="279"/>
      <c r="L145" s="13"/>
    </row>
    <row r="146" spans="1:12" ht="12.75">
      <c r="A146" s="2"/>
      <c r="B146" s="2"/>
      <c r="C146" s="2"/>
      <c r="D146" s="2"/>
      <c r="E146" s="2"/>
      <c r="F146" s="2"/>
      <c r="G146" s="2"/>
      <c r="H146" s="4" t="s">
        <v>0</v>
      </c>
      <c r="I146" s="2"/>
      <c r="J146" s="12" t="s">
        <v>1</v>
      </c>
      <c r="K146" s="51"/>
      <c r="L146" s="2"/>
    </row>
  </sheetData>
  <sheetProtection/>
  <mergeCells count="93">
    <mergeCell ref="J145:K145"/>
    <mergeCell ref="J4:K4"/>
    <mergeCell ref="L4:L5"/>
    <mergeCell ref="H65:L65"/>
    <mergeCell ref="H66:H67"/>
    <mergeCell ref="I66:I67"/>
    <mergeCell ref="J66:K66"/>
    <mergeCell ref="L66:L67"/>
    <mergeCell ref="H128:I128"/>
    <mergeCell ref="I4:I5"/>
    <mergeCell ref="H4:H5"/>
    <mergeCell ref="E4:E5"/>
    <mergeCell ref="F4:F5"/>
    <mergeCell ref="G4:G5"/>
    <mergeCell ref="J142:K142"/>
    <mergeCell ref="B11:D11"/>
    <mergeCell ref="B12:D12"/>
    <mergeCell ref="B13:D13"/>
    <mergeCell ref="A4:A5"/>
    <mergeCell ref="B9:D9"/>
    <mergeCell ref="B10:D10"/>
    <mergeCell ref="B6:D6"/>
    <mergeCell ref="B7:D7"/>
    <mergeCell ref="B8:D8"/>
    <mergeCell ref="B4:D5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0:D50"/>
    <mergeCell ref="B51:D51"/>
    <mergeCell ref="B52:D52"/>
    <mergeCell ref="B53:D53"/>
    <mergeCell ref="B46:D46"/>
    <mergeCell ref="B47:D47"/>
    <mergeCell ref="B48:D48"/>
    <mergeCell ref="B49:D49"/>
    <mergeCell ref="B58:D58"/>
    <mergeCell ref="B59:D59"/>
    <mergeCell ref="B60:D60"/>
    <mergeCell ref="B61:D61"/>
    <mergeCell ref="B54:D54"/>
    <mergeCell ref="B55:D55"/>
    <mergeCell ref="B56:D56"/>
    <mergeCell ref="B57:D57"/>
    <mergeCell ref="A65:A67"/>
    <mergeCell ref="B65:B67"/>
    <mergeCell ref="C65:G65"/>
    <mergeCell ref="C66:C67"/>
    <mergeCell ref="D66:D67"/>
    <mergeCell ref="E66:F66"/>
    <mergeCell ref="G66:G67"/>
    <mergeCell ref="J128:L128"/>
    <mergeCell ref="H129:I129"/>
    <mergeCell ref="J129:L129"/>
    <mergeCell ref="H130:I130"/>
    <mergeCell ref="J130:L130"/>
    <mergeCell ref="B62:D62"/>
    <mergeCell ref="H131:I131"/>
    <mergeCell ref="J131:L131"/>
    <mergeCell ref="A139:L139"/>
    <mergeCell ref="H132:I132"/>
    <mergeCell ref="J132:L132"/>
    <mergeCell ref="A135:L135"/>
    <mergeCell ref="A138:L138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showZeros="0" zoomScalePageLayoutView="0" workbookViewId="0" topLeftCell="A40">
      <selection activeCell="B14" sqref="B14:D14"/>
    </sheetView>
  </sheetViews>
  <sheetFormatPr defaultColWidth="9.00390625" defaultRowHeight="12.75"/>
  <cols>
    <col min="1" max="1" width="3.75390625" style="11" customWidth="1"/>
    <col min="2" max="2" width="12.25390625" style="11" customWidth="1"/>
    <col min="3" max="3" width="24.375" style="11" customWidth="1"/>
    <col min="4" max="4" width="12.25390625" style="11" customWidth="1"/>
    <col min="5" max="9" width="17.75390625" style="11" customWidth="1"/>
    <col min="10" max="10" width="13.625" style="11" customWidth="1"/>
    <col min="11" max="16384" width="9.125" style="11" customWidth="1"/>
  </cols>
  <sheetData>
    <row r="1" spans="1:10" ht="18.75">
      <c r="A1" s="79" t="s">
        <v>224</v>
      </c>
      <c r="B1" s="79"/>
      <c r="C1" s="79"/>
      <c r="D1" s="79"/>
      <c r="E1" s="230"/>
      <c r="F1" s="230"/>
      <c r="G1" s="230"/>
      <c r="H1" s="230"/>
      <c r="I1" s="230"/>
      <c r="J1" s="230"/>
    </row>
    <row r="2" spans="1:10" ht="16.5" thickBot="1">
      <c r="A2" s="94" t="s">
        <v>22</v>
      </c>
      <c r="B2" s="94" t="s">
        <v>165</v>
      </c>
      <c r="C2" s="94"/>
      <c r="D2" s="94"/>
      <c r="E2" s="94"/>
      <c r="F2" s="176"/>
      <c r="H2" s="404" t="s">
        <v>220</v>
      </c>
      <c r="I2" s="404"/>
      <c r="J2" s="226" t="s">
        <v>219</v>
      </c>
    </row>
    <row r="3" spans="1:10" ht="25.5">
      <c r="A3" s="92" t="s">
        <v>109</v>
      </c>
      <c r="B3" s="92"/>
      <c r="C3" s="93"/>
      <c r="D3" s="93"/>
      <c r="E3" s="93"/>
      <c r="F3" s="93"/>
      <c r="G3" s="2"/>
      <c r="H3" s="281" t="s">
        <v>211</v>
      </c>
      <c r="I3" s="281"/>
      <c r="J3" s="218" t="s">
        <v>212</v>
      </c>
    </row>
    <row r="4" spans="1:10" ht="15.75">
      <c r="A4" s="76" t="s">
        <v>24</v>
      </c>
      <c r="B4" s="94" t="s">
        <v>165</v>
      </c>
      <c r="C4" s="55"/>
      <c r="D4" s="55"/>
      <c r="E4" s="55"/>
      <c r="F4" s="176"/>
      <c r="G4" s="2"/>
      <c r="H4" s="405" t="s">
        <v>221</v>
      </c>
      <c r="I4" s="405"/>
      <c r="J4" s="226" t="s">
        <v>219</v>
      </c>
    </row>
    <row r="5" spans="1:10" ht="25.5">
      <c r="A5" s="92" t="s">
        <v>112</v>
      </c>
      <c r="B5" s="92"/>
      <c r="C5" s="92"/>
      <c r="D5" s="92"/>
      <c r="E5" s="92"/>
      <c r="F5" s="231"/>
      <c r="G5" s="2"/>
      <c r="H5" s="281" t="s">
        <v>213</v>
      </c>
      <c r="I5" s="281"/>
      <c r="J5" s="218" t="s">
        <v>212</v>
      </c>
    </row>
    <row r="6" spans="1:10" ht="72" customHeight="1">
      <c r="A6" s="56" t="s">
        <v>99</v>
      </c>
      <c r="B6" s="219" t="s">
        <v>222</v>
      </c>
      <c r="C6" s="228"/>
      <c r="D6" s="201">
        <v>3200</v>
      </c>
      <c r="E6" s="57"/>
      <c r="F6" s="201">
        <v>1090</v>
      </c>
      <c r="G6" s="232"/>
      <c r="H6" s="280" t="s">
        <v>223</v>
      </c>
      <c r="I6" s="280"/>
      <c r="J6" s="261" t="s">
        <v>252</v>
      </c>
    </row>
    <row r="7" spans="1:10" ht="89.25">
      <c r="A7" s="2"/>
      <c r="B7" s="220" t="s">
        <v>214</v>
      </c>
      <c r="C7" s="87"/>
      <c r="D7" s="233" t="s">
        <v>215</v>
      </c>
      <c r="E7" s="234"/>
      <c r="F7" s="235" t="s">
        <v>216</v>
      </c>
      <c r="G7" s="2"/>
      <c r="H7" s="334" t="s">
        <v>217</v>
      </c>
      <c r="I7" s="334"/>
      <c r="J7" s="224" t="s">
        <v>218</v>
      </c>
    </row>
    <row r="8" spans="1:10" ht="15.75">
      <c r="A8" s="236" t="s">
        <v>225</v>
      </c>
      <c r="B8" s="236"/>
      <c r="C8" s="20"/>
      <c r="D8" s="20"/>
      <c r="E8" s="20"/>
      <c r="F8" s="20"/>
      <c r="G8" s="20"/>
      <c r="H8" s="20"/>
      <c r="I8" s="20"/>
      <c r="J8" s="20"/>
    </row>
    <row r="9" spans="1:10" ht="15.75">
      <c r="A9" s="237" t="s">
        <v>226</v>
      </c>
      <c r="B9" s="237"/>
      <c r="C9" s="19"/>
      <c r="D9" s="19"/>
      <c r="E9" s="238"/>
      <c r="F9" s="238"/>
      <c r="G9" s="238"/>
      <c r="H9" s="238"/>
      <c r="I9" s="238"/>
      <c r="J9" s="3" t="s">
        <v>110</v>
      </c>
    </row>
    <row r="10" spans="1:10" ht="15.75">
      <c r="A10" s="395" t="s">
        <v>227</v>
      </c>
      <c r="B10" s="396"/>
      <c r="C10" s="399" t="s">
        <v>16</v>
      </c>
      <c r="D10" s="400"/>
      <c r="E10" s="323" t="s">
        <v>194</v>
      </c>
      <c r="F10" s="323" t="s">
        <v>195</v>
      </c>
      <c r="G10" s="287" t="s">
        <v>196</v>
      </c>
      <c r="H10" s="287"/>
      <c r="I10" s="287" t="s">
        <v>228</v>
      </c>
      <c r="J10" s="287"/>
    </row>
    <row r="11" spans="1:10" ht="30">
      <c r="A11" s="397"/>
      <c r="B11" s="398"/>
      <c r="C11" s="401"/>
      <c r="D11" s="402"/>
      <c r="E11" s="324"/>
      <c r="F11" s="324"/>
      <c r="G11" s="151" t="s">
        <v>17</v>
      </c>
      <c r="H11" s="151" t="s">
        <v>229</v>
      </c>
      <c r="I11" s="287"/>
      <c r="J11" s="287"/>
    </row>
    <row r="12" spans="1:10" ht="15.75">
      <c r="A12" s="391">
        <v>1</v>
      </c>
      <c r="B12" s="392"/>
      <c r="C12" s="391">
        <v>2</v>
      </c>
      <c r="D12" s="392"/>
      <c r="E12" s="24">
        <v>3</v>
      </c>
      <c r="F12" s="24">
        <v>4</v>
      </c>
      <c r="G12" s="24">
        <v>5</v>
      </c>
      <c r="H12" s="24">
        <v>6</v>
      </c>
      <c r="I12" s="393">
        <v>7</v>
      </c>
      <c r="J12" s="393"/>
    </row>
    <row r="13" spans="1:10" ht="15.75">
      <c r="A13" s="22" t="s">
        <v>230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90">
      <c r="A14" s="115" t="s">
        <v>11</v>
      </c>
      <c r="B14" s="296" t="s">
        <v>16</v>
      </c>
      <c r="C14" s="297"/>
      <c r="D14" s="298"/>
      <c r="E14" s="115" t="s">
        <v>13</v>
      </c>
      <c r="F14" s="299" t="s">
        <v>14</v>
      </c>
      <c r="G14" s="299"/>
      <c r="H14" s="299"/>
      <c r="I14" s="167" t="s">
        <v>231</v>
      </c>
      <c r="J14" s="151" t="s">
        <v>232</v>
      </c>
    </row>
    <row r="15" spans="1:10" ht="15.75">
      <c r="A15" s="63">
        <v>1</v>
      </c>
      <c r="B15" s="319">
        <v>2</v>
      </c>
      <c r="C15" s="320"/>
      <c r="D15" s="321"/>
      <c r="E15" s="63">
        <v>3</v>
      </c>
      <c r="F15" s="319">
        <v>4</v>
      </c>
      <c r="G15" s="320"/>
      <c r="H15" s="321"/>
      <c r="I15" s="24">
        <v>5</v>
      </c>
      <c r="J15" s="24">
        <v>6</v>
      </c>
    </row>
    <row r="16" spans="1:10" ht="15.75">
      <c r="A16" s="63"/>
      <c r="B16" s="388" t="s">
        <v>233</v>
      </c>
      <c r="C16" s="389"/>
      <c r="D16" s="390"/>
      <c r="E16" s="63"/>
      <c r="F16" s="319"/>
      <c r="G16" s="320"/>
      <c r="H16" s="321"/>
      <c r="I16" s="239"/>
      <c r="J16" s="239"/>
    </row>
    <row r="17" spans="1:10" ht="15.75">
      <c r="A17" s="115"/>
      <c r="B17" s="296"/>
      <c r="C17" s="297"/>
      <c r="D17" s="298"/>
      <c r="E17" s="115"/>
      <c r="F17" s="319"/>
      <c r="G17" s="320"/>
      <c r="H17" s="321"/>
      <c r="I17" s="239"/>
      <c r="J17" s="239"/>
    </row>
    <row r="18" spans="1:10" ht="15.75">
      <c r="A18" s="115"/>
      <c r="B18" s="385" t="s">
        <v>234</v>
      </c>
      <c r="C18" s="386"/>
      <c r="D18" s="387"/>
      <c r="E18" s="115"/>
      <c r="F18" s="319"/>
      <c r="G18" s="320"/>
      <c r="H18" s="321"/>
      <c r="I18" s="239"/>
      <c r="J18" s="239"/>
    </row>
    <row r="19" spans="1:10" ht="15.75">
      <c r="A19" s="115"/>
      <c r="B19" s="385"/>
      <c r="C19" s="386"/>
      <c r="D19" s="387"/>
      <c r="E19" s="115"/>
      <c r="F19" s="319"/>
      <c r="G19" s="320"/>
      <c r="H19" s="321"/>
      <c r="I19" s="239"/>
      <c r="J19" s="239"/>
    </row>
    <row r="20" spans="1:10" ht="15.75">
      <c r="A20" s="240"/>
      <c r="B20" s="385" t="s">
        <v>235</v>
      </c>
      <c r="C20" s="386"/>
      <c r="D20" s="387"/>
      <c r="E20" s="115"/>
      <c r="F20" s="319"/>
      <c r="G20" s="320"/>
      <c r="H20" s="321"/>
      <c r="I20" s="239"/>
      <c r="J20" s="239"/>
    </row>
    <row r="21" spans="1:10" ht="15.75">
      <c r="A21" s="241"/>
      <c r="B21" s="376"/>
      <c r="C21" s="377"/>
      <c r="D21" s="378"/>
      <c r="E21" s="242"/>
      <c r="F21" s="319"/>
      <c r="G21" s="320"/>
      <c r="H21" s="321"/>
      <c r="I21" s="239"/>
      <c r="J21" s="239"/>
    </row>
    <row r="22" spans="1:10" ht="15.75">
      <c r="A22" s="240"/>
      <c r="B22" s="385" t="s">
        <v>236</v>
      </c>
      <c r="C22" s="386"/>
      <c r="D22" s="387"/>
      <c r="E22" s="115"/>
      <c r="F22" s="319"/>
      <c r="G22" s="320"/>
      <c r="H22" s="321"/>
      <c r="I22" s="239"/>
      <c r="J22" s="239"/>
    </row>
    <row r="23" spans="1:10" ht="15.75">
      <c r="A23" s="241"/>
      <c r="B23" s="376"/>
      <c r="C23" s="377"/>
      <c r="D23" s="378"/>
      <c r="E23" s="242"/>
      <c r="F23" s="319"/>
      <c r="G23" s="320"/>
      <c r="H23" s="321"/>
      <c r="I23" s="239"/>
      <c r="J23" s="239"/>
    </row>
    <row r="24" spans="1:10" ht="15.75">
      <c r="A24" s="403" t="s">
        <v>237</v>
      </c>
      <c r="B24" s="403"/>
      <c r="C24" s="403"/>
      <c r="D24" s="403"/>
      <c r="E24" s="403"/>
      <c r="F24" s="403"/>
      <c r="G24" s="403"/>
      <c r="H24" s="403"/>
      <c r="I24" s="403"/>
      <c r="J24" s="403"/>
    </row>
    <row r="25" spans="1:10" ht="15.75">
      <c r="A25" s="380"/>
      <c r="B25" s="380"/>
      <c r="C25" s="380"/>
      <c r="D25" s="380"/>
      <c r="E25" s="380"/>
      <c r="F25" s="380"/>
      <c r="G25" s="380"/>
      <c r="H25" s="380"/>
      <c r="I25" s="380"/>
      <c r="J25" s="380"/>
    </row>
    <row r="26" spans="1:10" ht="15.75">
      <c r="A26" s="243"/>
      <c r="B26" s="243"/>
      <c r="C26" s="243"/>
      <c r="D26" s="243"/>
      <c r="E26" s="243"/>
      <c r="F26" s="243"/>
      <c r="G26" s="243"/>
      <c r="H26" s="243"/>
      <c r="I26" s="243"/>
      <c r="J26" s="243"/>
    </row>
    <row r="27" spans="1:10" ht="15.75">
      <c r="A27" s="342" t="s">
        <v>111</v>
      </c>
      <c r="B27" s="342"/>
      <c r="C27" s="381"/>
      <c r="D27" s="382"/>
      <c r="E27" s="96"/>
      <c r="F27" s="96"/>
      <c r="G27" s="96"/>
      <c r="H27" s="96"/>
      <c r="I27" s="394"/>
      <c r="J27" s="394"/>
    </row>
    <row r="28" spans="1:10" ht="15.75">
      <c r="A28" s="87"/>
      <c r="B28" s="87"/>
      <c r="C28" s="244"/>
      <c r="D28" s="244"/>
      <c r="E28" s="245"/>
      <c r="F28" s="245"/>
      <c r="G28" s="245"/>
      <c r="H28" s="246"/>
      <c r="I28" s="246"/>
      <c r="J28" s="246"/>
    </row>
    <row r="29" spans="1:10" ht="15.75">
      <c r="A29" s="237" t="s">
        <v>238</v>
      </c>
      <c r="B29" s="237"/>
      <c r="C29" s="19"/>
      <c r="D29" s="19"/>
      <c r="E29" s="238"/>
      <c r="F29" s="238"/>
      <c r="G29" s="238"/>
      <c r="H29" s="238"/>
      <c r="I29" s="238"/>
      <c r="J29" s="3" t="s">
        <v>110</v>
      </c>
    </row>
    <row r="30" spans="1:10" ht="15.75">
      <c r="A30" s="395" t="s">
        <v>3</v>
      </c>
      <c r="B30" s="396"/>
      <c r="C30" s="399" t="s">
        <v>16</v>
      </c>
      <c r="D30" s="400"/>
      <c r="E30" s="287" t="s">
        <v>158</v>
      </c>
      <c r="F30" s="287"/>
      <c r="G30" s="287" t="s">
        <v>199</v>
      </c>
      <c r="H30" s="287"/>
      <c r="I30" s="287" t="s">
        <v>239</v>
      </c>
      <c r="J30" s="287"/>
    </row>
    <row r="31" spans="1:10" ht="45">
      <c r="A31" s="397"/>
      <c r="B31" s="398"/>
      <c r="C31" s="401"/>
      <c r="D31" s="402"/>
      <c r="E31" s="151" t="s">
        <v>240</v>
      </c>
      <c r="F31" s="151" t="s">
        <v>241</v>
      </c>
      <c r="G31" s="151" t="s">
        <v>240</v>
      </c>
      <c r="H31" s="151" t="s">
        <v>241</v>
      </c>
      <c r="I31" s="287"/>
      <c r="J31" s="287"/>
    </row>
    <row r="32" spans="1:10" ht="15.75">
      <c r="A32" s="391">
        <v>1</v>
      </c>
      <c r="B32" s="392"/>
      <c r="C32" s="391">
        <v>2</v>
      </c>
      <c r="D32" s="392"/>
      <c r="E32" s="24">
        <v>3</v>
      </c>
      <c r="F32" s="24">
        <v>4</v>
      </c>
      <c r="G32" s="24">
        <v>5</v>
      </c>
      <c r="H32" s="24">
        <v>6</v>
      </c>
      <c r="I32" s="393">
        <v>7</v>
      </c>
      <c r="J32" s="393"/>
    </row>
    <row r="33" spans="1:10" ht="15.75">
      <c r="A33" s="22" t="s">
        <v>242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90">
      <c r="A34" s="115" t="s">
        <v>11</v>
      </c>
      <c r="B34" s="296" t="s">
        <v>16</v>
      </c>
      <c r="C34" s="297"/>
      <c r="D34" s="298"/>
      <c r="E34" s="115" t="s">
        <v>13</v>
      </c>
      <c r="F34" s="115" t="s">
        <v>14</v>
      </c>
      <c r="G34" s="151" t="s">
        <v>243</v>
      </c>
      <c r="H34" s="151" t="s">
        <v>244</v>
      </c>
      <c r="I34" s="151" t="s">
        <v>245</v>
      </c>
      <c r="J34" s="151" t="s">
        <v>246</v>
      </c>
    </row>
    <row r="35" spans="1:10" ht="15.75">
      <c r="A35" s="63">
        <v>1</v>
      </c>
      <c r="B35" s="319">
        <v>2</v>
      </c>
      <c r="C35" s="320"/>
      <c r="D35" s="321"/>
      <c r="E35" s="63">
        <v>3</v>
      </c>
      <c r="F35" s="63">
        <v>4</v>
      </c>
      <c r="G35" s="63">
        <v>5</v>
      </c>
      <c r="H35" s="63">
        <v>6</v>
      </c>
      <c r="I35" s="63">
        <v>7</v>
      </c>
      <c r="J35" s="63">
        <v>8</v>
      </c>
    </row>
    <row r="36" spans="1:10" ht="15.75">
      <c r="A36" s="63"/>
      <c r="B36" s="388" t="s">
        <v>233</v>
      </c>
      <c r="C36" s="389"/>
      <c r="D36" s="390"/>
      <c r="E36" s="63"/>
      <c r="F36" s="63"/>
      <c r="G36" s="247"/>
      <c r="H36" s="247"/>
      <c r="I36" s="247"/>
      <c r="J36" s="247"/>
    </row>
    <row r="37" spans="1:10" ht="15.75">
      <c r="A37" s="63"/>
      <c r="B37" s="296"/>
      <c r="C37" s="297"/>
      <c r="D37" s="298"/>
      <c r="E37" s="63"/>
      <c r="F37" s="63"/>
      <c r="G37" s="247"/>
      <c r="H37" s="247"/>
      <c r="I37" s="247"/>
      <c r="J37" s="247"/>
    </row>
    <row r="38" spans="1:10" ht="15.75">
      <c r="A38" s="115"/>
      <c r="B38" s="385" t="s">
        <v>234</v>
      </c>
      <c r="C38" s="386"/>
      <c r="D38" s="387"/>
      <c r="E38" s="115"/>
      <c r="F38" s="132"/>
      <c r="G38" s="247"/>
      <c r="H38" s="247"/>
      <c r="I38" s="247"/>
      <c r="J38" s="247"/>
    </row>
    <row r="39" spans="1:10" ht="15.75">
      <c r="A39" s="115"/>
      <c r="B39" s="385"/>
      <c r="C39" s="386"/>
      <c r="D39" s="387"/>
      <c r="E39" s="115"/>
      <c r="F39" s="132"/>
      <c r="G39" s="247"/>
      <c r="H39" s="247"/>
      <c r="I39" s="247"/>
      <c r="J39" s="247"/>
    </row>
    <row r="40" spans="1:10" ht="15.75">
      <c r="A40" s="115"/>
      <c r="B40" s="385" t="s">
        <v>235</v>
      </c>
      <c r="C40" s="386"/>
      <c r="D40" s="387"/>
      <c r="E40" s="115"/>
      <c r="F40" s="132"/>
      <c r="G40" s="247"/>
      <c r="H40" s="247"/>
      <c r="I40" s="247"/>
      <c r="J40" s="247"/>
    </row>
    <row r="41" spans="1:10" ht="15.75">
      <c r="A41" s="240"/>
      <c r="B41" s="376"/>
      <c r="C41" s="377"/>
      <c r="D41" s="378"/>
      <c r="E41" s="115"/>
      <c r="F41" s="248"/>
      <c r="G41" s="247"/>
      <c r="H41" s="247"/>
      <c r="I41" s="247"/>
      <c r="J41" s="247"/>
    </row>
    <row r="42" spans="1:10" ht="15.75">
      <c r="A42" s="241"/>
      <c r="B42" s="385" t="s">
        <v>236</v>
      </c>
      <c r="C42" s="386"/>
      <c r="D42" s="387"/>
      <c r="E42" s="242"/>
      <c r="F42" s="95"/>
      <c r="G42" s="247"/>
      <c r="H42" s="247"/>
      <c r="I42" s="247"/>
      <c r="J42" s="247"/>
    </row>
    <row r="43" spans="1:10" ht="15.75">
      <c r="A43" s="240"/>
      <c r="B43" s="376"/>
      <c r="C43" s="377"/>
      <c r="D43" s="378"/>
      <c r="E43" s="115"/>
      <c r="F43" s="248"/>
      <c r="G43" s="247"/>
      <c r="H43" s="247"/>
      <c r="I43" s="247"/>
      <c r="J43" s="247"/>
    </row>
    <row r="44" spans="1:10" ht="15.75">
      <c r="A44" s="379" t="s">
        <v>247</v>
      </c>
      <c r="B44" s="379"/>
      <c r="C44" s="379"/>
      <c r="D44" s="379"/>
      <c r="E44" s="379"/>
      <c r="F44" s="379"/>
      <c r="G44" s="379"/>
      <c r="H44" s="379"/>
      <c r="I44" s="379"/>
      <c r="J44" s="379"/>
    </row>
    <row r="45" spans="1:10" ht="15.75">
      <c r="A45" s="380"/>
      <c r="B45" s="380"/>
      <c r="C45" s="380"/>
      <c r="D45" s="380"/>
      <c r="E45" s="380"/>
      <c r="F45" s="380"/>
      <c r="G45" s="380"/>
      <c r="H45" s="380"/>
      <c r="I45" s="380"/>
      <c r="J45" s="380"/>
    </row>
    <row r="46" spans="1:10" ht="15.75">
      <c r="A46" s="249"/>
      <c r="B46" s="249"/>
      <c r="C46" s="249"/>
      <c r="D46" s="249"/>
      <c r="E46" s="250"/>
      <c r="F46" s="250"/>
      <c r="G46" s="250"/>
      <c r="H46" s="250"/>
      <c r="I46" s="250"/>
      <c r="J46" s="3"/>
    </row>
    <row r="47" spans="1:10" ht="15.75">
      <c r="A47" s="342" t="s">
        <v>111</v>
      </c>
      <c r="B47" s="342"/>
      <c r="C47" s="381"/>
      <c r="D47" s="382"/>
      <c r="E47" s="96"/>
      <c r="F47" s="96"/>
      <c r="G47" s="96"/>
      <c r="H47" s="96"/>
      <c r="I47" s="383"/>
      <c r="J47" s="384"/>
    </row>
    <row r="48" spans="1:10" ht="15.75">
      <c r="A48" s="251"/>
      <c r="B48" s="251"/>
      <c r="C48" s="252"/>
      <c r="D48" s="252"/>
      <c r="E48" s="245"/>
      <c r="F48" s="245"/>
      <c r="G48" s="245"/>
      <c r="H48" s="245"/>
      <c r="I48" s="87"/>
      <c r="J48" s="87"/>
    </row>
    <row r="49" spans="1:10" ht="15.75">
      <c r="A49" s="16" t="s">
        <v>5</v>
      </c>
      <c r="B49" s="16"/>
      <c r="C49" s="13"/>
      <c r="D49" s="13"/>
      <c r="E49" s="13"/>
      <c r="F49" s="13"/>
      <c r="G49" s="14"/>
      <c r="H49" s="13"/>
      <c r="I49" s="17" t="s">
        <v>248</v>
      </c>
      <c r="J49" s="15"/>
    </row>
    <row r="50" spans="1:10" ht="15.75">
      <c r="A50" s="21"/>
      <c r="B50" s="21"/>
      <c r="C50" s="6"/>
      <c r="D50" s="6"/>
      <c r="E50" s="6"/>
      <c r="F50" s="6"/>
      <c r="G50" s="4" t="s">
        <v>0</v>
      </c>
      <c r="H50" s="6"/>
      <c r="I50" s="12" t="s">
        <v>1</v>
      </c>
      <c r="J50" s="51"/>
    </row>
    <row r="51" spans="1:10" ht="15.75">
      <c r="A51" s="21"/>
      <c r="B51" s="21"/>
      <c r="C51" s="6"/>
      <c r="D51" s="6"/>
      <c r="E51" s="6"/>
      <c r="F51" s="6"/>
      <c r="G51" s="4"/>
      <c r="H51" s="6"/>
      <c r="I51" s="12"/>
      <c r="J51" s="51"/>
    </row>
    <row r="52" spans="1:10" ht="15.75">
      <c r="A52" s="8" t="s">
        <v>6</v>
      </c>
      <c r="B52" s="8"/>
      <c r="C52" s="13"/>
      <c r="D52" s="13"/>
      <c r="E52" s="13"/>
      <c r="F52" s="13"/>
      <c r="G52" s="18"/>
      <c r="H52" s="13"/>
      <c r="I52" s="17" t="s">
        <v>249</v>
      </c>
      <c r="J52" s="15"/>
    </row>
    <row r="53" spans="1:10" ht="15.75">
      <c r="A53" s="2"/>
      <c r="B53" s="2"/>
      <c r="C53" s="2"/>
      <c r="D53" s="2"/>
      <c r="E53" s="2"/>
      <c r="F53" s="2"/>
      <c r="G53" s="4" t="s">
        <v>0</v>
      </c>
      <c r="H53" s="2"/>
      <c r="I53" s="12" t="s">
        <v>1</v>
      </c>
      <c r="J53" s="51"/>
    </row>
  </sheetData>
  <sheetProtection/>
  <mergeCells count="63">
    <mergeCell ref="F10:F11"/>
    <mergeCell ref="G10:H10"/>
    <mergeCell ref="I10:J11"/>
    <mergeCell ref="H2:I2"/>
    <mergeCell ref="H3:I3"/>
    <mergeCell ref="H4:I4"/>
    <mergeCell ref="H5:I5"/>
    <mergeCell ref="A12:B12"/>
    <mergeCell ref="C12:D12"/>
    <mergeCell ref="I12:J12"/>
    <mergeCell ref="B14:D14"/>
    <mergeCell ref="F14:H14"/>
    <mergeCell ref="H6:I6"/>
    <mergeCell ref="H7:I7"/>
    <mergeCell ref="A10:B11"/>
    <mergeCell ref="C10:D11"/>
    <mergeCell ref="E10:E11"/>
    <mergeCell ref="B17:D17"/>
    <mergeCell ref="F17:H17"/>
    <mergeCell ref="B18:D18"/>
    <mergeCell ref="F18:H18"/>
    <mergeCell ref="B15:D15"/>
    <mergeCell ref="F15:H15"/>
    <mergeCell ref="B16:D16"/>
    <mergeCell ref="F16:H16"/>
    <mergeCell ref="B21:D21"/>
    <mergeCell ref="F21:H21"/>
    <mergeCell ref="B22:D22"/>
    <mergeCell ref="F22:H22"/>
    <mergeCell ref="B19:D19"/>
    <mergeCell ref="F19:H19"/>
    <mergeCell ref="B20:D20"/>
    <mergeCell ref="F20:H20"/>
    <mergeCell ref="G30:H30"/>
    <mergeCell ref="I30:J31"/>
    <mergeCell ref="B23:D23"/>
    <mergeCell ref="F23:H23"/>
    <mergeCell ref="A24:J24"/>
    <mergeCell ref="A25:J25"/>
    <mergeCell ref="A32:B32"/>
    <mergeCell ref="C32:D32"/>
    <mergeCell ref="I32:J32"/>
    <mergeCell ref="B34:D34"/>
    <mergeCell ref="A27:B27"/>
    <mergeCell ref="C27:D27"/>
    <mergeCell ref="I27:J27"/>
    <mergeCell ref="A30:B31"/>
    <mergeCell ref="C30:D31"/>
    <mergeCell ref="E30:F30"/>
    <mergeCell ref="B39:D39"/>
    <mergeCell ref="B40:D40"/>
    <mergeCell ref="B41:D41"/>
    <mergeCell ref="B42:D42"/>
    <mergeCell ref="B35:D35"/>
    <mergeCell ref="B36:D36"/>
    <mergeCell ref="B37:D37"/>
    <mergeCell ref="B38:D38"/>
    <mergeCell ref="B43:D43"/>
    <mergeCell ref="A44:J44"/>
    <mergeCell ref="A45:J45"/>
    <mergeCell ref="A47:B47"/>
    <mergeCell ref="C47:D47"/>
    <mergeCell ref="I47:J4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F19" sqref="F19"/>
    </sheetView>
  </sheetViews>
  <sheetFormatPr defaultColWidth="9.00390625" defaultRowHeight="12.75"/>
  <cols>
    <col min="1" max="1" width="10.625" style="54" customWidth="1"/>
    <col min="2" max="2" width="69.75390625" style="54" customWidth="1"/>
    <col min="3" max="3" width="13.625" style="54" customWidth="1"/>
    <col min="4" max="4" width="9.375" style="54" customWidth="1"/>
    <col min="5" max="5" width="12.125" style="54" customWidth="1"/>
    <col min="6" max="7" width="13.625" style="54" customWidth="1"/>
    <col min="8" max="8" width="11.75390625" style="54" customWidth="1"/>
    <col min="9" max="9" width="12.25390625" style="54" customWidth="1"/>
    <col min="10" max="10" width="13.625" style="54" customWidth="1"/>
    <col min="11" max="16384" width="9.125" style="54" customWidth="1"/>
  </cols>
  <sheetData>
    <row r="1" spans="1:10" ht="15.75">
      <c r="A1" s="139"/>
      <c r="B1" s="140"/>
      <c r="C1" s="141"/>
      <c r="D1" s="141"/>
      <c r="E1" s="141"/>
      <c r="F1" s="141"/>
      <c r="G1" s="129"/>
      <c r="H1" s="129"/>
      <c r="I1" s="129"/>
      <c r="J1" s="129"/>
    </row>
    <row r="2" spans="1:10" s="73" customFormat="1" ht="15.75">
      <c r="A2" s="58" t="s">
        <v>203</v>
      </c>
      <c r="B2" s="58"/>
      <c r="C2" s="58"/>
      <c r="D2" s="58"/>
      <c r="E2" s="58"/>
      <c r="F2" s="58"/>
      <c r="G2" s="100"/>
      <c r="H2" s="100"/>
      <c r="I2" s="100"/>
      <c r="J2" s="32" t="s">
        <v>110</v>
      </c>
    </row>
    <row r="3" spans="1:10" ht="15.75" customHeight="1">
      <c r="A3" s="287" t="s">
        <v>3</v>
      </c>
      <c r="B3" s="287" t="s">
        <v>16</v>
      </c>
      <c r="C3" s="287" t="s">
        <v>158</v>
      </c>
      <c r="D3" s="287"/>
      <c r="E3" s="287"/>
      <c r="F3" s="288"/>
      <c r="G3" s="287" t="s">
        <v>199</v>
      </c>
      <c r="H3" s="287"/>
      <c r="I3" s="287"/>
      <c r="J3" s="287"/>
    </row>
    <row r="4" spans="1:10" ht="45">
      <c r="A4" s="288"/>
      <c r="B4" s="287"/>
      <c r="C4" s="168" t="s">
        <v>25</v>
      </c>
      <c r="D4" s="115" t="s">
        <v>26</v>
      </c>
      <c r="E4" s="151" t="s">
        <v>114</v>
      </c>
      <c r="F4" s="151" t="s">
        <v>115</v>
      </c>
      <c r="G4" s="168" t="s">
        <v>25</v>
      </c>
      <c r="H4" s="115" t="s">
        <v>26</v>
      </c>
      <c r="I4" s="151" t="s">
        <v>114</v>
      </c>
      <c r="J4" s="151" t="s">
        <v>116</v>
      </c>
    </row>
    <row r="5" spans="1:10" ht="15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</row>
    <row r="6" spans="1:10" s="78" customFormat="1" ht="15">
      <c r="A6" s="23"/>
      <c r="B6" s="70" t="s">
        <v>2</v>
      </c>
      <c r="C6" s="189">
        <v>5801310</v>
      </c>
      <c r="D6" s="190" t="s">
        <v>154</v>
      </c>
      <c r="E6" s="190" t="s">
        <v>154</v>
      </c>
      <c r="F6" s="275">
        <f>C6</f>
        <v>5801310</v>
      </c>
      <c r="G6" s="189">
        <v>6064047</v>
      </c>
      <c r="H6" s="190" t="s">
        <v>154</v>
      </c>
      <c r="I6" s="190" t="s">
        <v>154</v>
      </c>
      <c r="J6" s="275">
        <f>G6</f>
        <v>6064047</v>
      </c>
    </row>
    <row r="7" spans="1:10" s="78" customFormat="1" ht="15">
      <c r="A7" s="23"/>
      <c r="B7" s="70" t="s">
        <v>108</v>
      </c>
      <c r="C7" s="190" t="s">
        <v>154</v>
      </c>
      <c r="D7" s="191"/>
      <c r="E7" s="191"/>
      <c r="F7" s="275"/>
      <c r="G7" s="190" t="s">
        <v>154</v>
      </c>
      <c r="H7" s="191"/>
      <c r="I7" s="191"/>
      <c r="J7" s="275"/>
    </row>
    <row r="8" spans="1:10" s="78" customFormat="1" ht="25.5">
      <c r="A8" s="7">
        <v>25010100</v>
      </c>
      <c r="B8" s="74" t="s">
        <v>7</v>
      </c>
      <c r="C8" s="190" t="s">
        <v>154</v>
      </c>
      <c r="D8" s="191"/>
      <c r="E8" s="191"/>
      <c r="F8" s="275"/>
      <c r="G8" s="190" t="s">
        <v>154</v>
      </c>
      <c r="H8" s="191"/>
      <c r="I8" s="191"/>
      <c r="J8" s="275"/>
    </row>
    <row r="9" spans="1:10" s="31" customFormat="1" ht="15">
      <c r="A9" s="7">
        <v>25010200</v>
      </c>
      <c r="B9" s="74" t="s">
        <v>23</v>
      </c>
      <c r="C9" s="190" t="s">
        <v>154</v>
      </c>
      <c r="D9" s="191"/>
      <c r="E9" s="191"/>
      <c r="F9" s="275"/>
      <c r="G9" s="190" t="s">
        <v>154</v>
      </c>
      <c r="H9" s="191"/>
      <c r="I9" s="191"/>
      <c r="J9" s="275"/>
    </row>
    <row r="10" spans="1:10" s="31" customFormat="1" ht="15">
      <c r="A10" s="7">
        <v>25010300</v>
      </c>
      <c r="B10" s="74" t="s">
        <v>4</v>
      </c>
      <c r="C10" s="190" t="s">
        <v>154</v>
      </c>
      <c r="D10" s="191"/>
      <c r="E10" s="191"/>
      <c r="F10" s="275"/>
      <c r="G10" s="190" t="s">
        <v>154</v>
      </c>
      <c r="H10" s="191"/>
      <c r="I10" s="191"/>
      <c r="J10" s="275"/>
    </row>
    <row r="11" spans="1:10" s="31" customFormat="1" ht="25.5">
      <c r="A11" s="7">
        <v>25010400</v>
      </c>
      <c r="B11" s="74" t="s">
        <v>8</v>
      </c>
      <c r="C11" s="190" t="s">
        <v>154</v>
      </c>
      <c r="D11" s="191"/>
      <c r="E11" s="191"/>
      <c r="F11" s="275"/>
      <c r="G11" s="190" t="s">
        <v>154</v>
      </c>
      <c r="H11" s="191"/>
      <c r="I11" s="191"/>
      <c r="J11" s="275"/>
    </row>
    <row r="12" spans="1:10" s="31" customFormat="1" ht="15">
      <c r="A12" s="7">
        <v>25020100</v>
      </c>
      <c r="B12" s="74" t="s">
        <v>9</v>
      </c>
      <c r="C12" s="190" t="s">
        <v>154</v>
      </c>
      <c r="D12" s="191"/>
      <c r="E12" s="191"/>
      <c r="F12" s="275"/>
      <c r="G12" s="190" t="s">
        <v>154</v>
      </c>
      <c r="H12" s="191"/>
      <c r="I12" s="191"/>
      <c r="J12" s="275"/>
    </row>
    <row r="13" spans="1:10" s="31" customFormat="1" ht="25.5">
      <c r="A13" s="7">
        <v>25020200</v>
      </c>
      <c r="B13" s="75" t="s">
        <v>18</v>
      </c>
      <c r="C13" s="190" t="s">
        <v>154</v>
      </c>
      <c r="D13" s="191"/>
      <c r="E13" s="191"/>
      <c r="F13" s="275"/>
      <c r="G13" s="190" t="s">
        <v>154</v>
      </c>
      <c r="H13" s="191"/>
      <c r="I13" s="191"/>
      <c r="J13" s="275"/>
    </row>
    <row r="14" spans="1:10" s="31" customFormat="1" ht="38.25">
      <c r="A14" s="7">
        <v>25020300</v>
      </c>
      <c r="B14" s="75" t="s">
        <v>10</v>
      </c>
      <c r="C14" s="190" t="s">
        <v>154</v>
      </c>
      <c r="D14" s="191"/>
      <c r="E14" s="191"/>
      <c r="F14" s="275"/>
      <c r="G14" s="190" t="s">
        <v>154</v>
      </c>
      <c r="H14" s="191"/>
      <c r="I14" s="191"/>
      <c r="J14" s="275"/>
    </row>
    <row r="15" spans="1:10" s="31" customFormat="1" ht="15">
      <c r="A15" s="7"/>
      <c r="B15" s="69" t="s">
        <v>101</v>
      </c>
      <c r="C15" s="190" t="s">
        <v>154</v>
      </c>
      <c r="D15" s="191"/>
      <c r="E15" s="191"/>
      <c r="F15" s="275"/>
      <c r="G15" s="190" t="s">
        <v>154</v>
      </c>
      <c r="H15" s="191"/>
      <c r="I15" s="191"/>
      <c r="J15" s="275"/>
    </row>
    <row r="16" spans="1:10" s="78" customFormat="1" ht="25.5">
      <c r="A16" s="145">
        <v>602400</v>
      </c>
      <c r="B16" s="75" t="s">
        <v>21</v>
      </c>
      <c r="C16" s="190" t="s">
        <v>154</v>
      </c>
      <c r="D16" s="192">
        <v>100400</v>
      </c>
      <c r="E16" s="192">
        <v>100400</v>
      </c>
      <c r="F16" s="193">
        <v>100400</v>
      </c>
      <c r="G16" s="190" t="s">
        <v>154</v>
      </c>
      <c r="H16" s="192">
        <v>103400</v>
      </c>
      <c r="I16" s="192">
        <v>103400</v>
      </c>
      <c r="J16" s="193">
        <v>103400</v>
      </c>
    </row>
    <row r="17" spans="1:10" s="78" customFormat="1" ht="15">
      <c r="A17" s="1"/>
      <c r="B17" s="69" t="s">
        <v>113</v>
      </c>
      <c r="C17" s="190" t="s">
        <v>154</v>
      </c>
      <c r="D17" s="192"/>
      <c r="E17" s="192"/>
      <c r="F17" s="192"/>
      <c r="G17" s="190" t="s">
        <v>154</v>
      </c>
      <c r="H17" s="192"/>
      <c r="I17" s="192"/>
      <c r="J17" s="192"/>
    </row>
    <row r="18" spans="1:10" s="103" customFormat="1" ht="14.25">
      <c r="A18" s="25"/>
      <c r="B18" s="99" t="s">
        <v>111</v>
      </c>
      <c r="C18" s="193">
        <f>C6</f>
        <v>5801310</v>
      </c>
      <c r="D18" s="193">
        <v>100400</v>
      </c>
      <c r="E18" s="193">
        <v>100400</v>
      </c>
      <c r="F18" s="193">
        <f>C18+D18</f>
        <v>5901710</v>
      </c>
      <c r="G18" s="193">
        <f>G6</f>
        <v>6064047</v>
      </c>
      <c r="H18" s="193">
        <v>103400</v>
      </c>
      <c r="I18" s="193">
        <v>103400</v>
      </c>
      <c r="J18" s="193">
        <f>H18+G18</f>
        <v>6167447</v>
      </c>
    </row>
    <row r="19" spans="1:10" s="73" customFormat="1" ht="15.75">
      <c r="A19" s="71"/>
      <c r="B19" s="72"/>
      <c r="C19" s="58"/>
      <c r="D19" s="58"/>
      <c r="E19" s="58"/>
      <c r="F19" s="58"/>
      <c r="G19" s="58"/>
      <c r="H19" s="58"/>
      <c r="I19" s="58"/>
      <c r="J19" s="58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showZeros="0" zoomScaleSheetLayoutView="80" zoomScalePageLayoutView="0" workbookViewId="0" topLeftCell="A1">
      <selection activeCell="K7" sqref="K7"/>
    </sheetView>
  </sheetViews>
  <sheetFormatPr defaultColWidth="9.00390625" defaultRowHeight="12.75"/>
  <cols>
    <col min="1" max="1" width="13.125" style="54" customWidth="1"/>
    <col min="2" max="2" width="43.00390625" style="54" customWidth="1"/>
    <col min="3" max="14" width="12.75390625" style="54" customWidth="1"/>
    <col min="15" max="16384" width="9.125" style="54" customWidth="1"/>
  </cols>
  <sheetData>
    <row r="1" spans="12:14" ht="15.75">
      <c r="L1" s="129"/>
      <c r="M1" s="129"/>
      <c r="N1" s="138"/>
    </row>
    <row r="2" spans="1:14" ht="15.75">
      <c r="A2" s="58" t="s">
        <v>153</v>
      </c>
      <c r="B2" s="58"/>
      <c r="C2" s="58"/>
      <c r="D2" s="58"/>
      <c r="E2" s="58"/>
      <c r="F2" s="58"/>
      <c r="G2" s="58"/>
      <c r="H2" s="58"/>
      <c r="I2" s="58"/>
      <c r="J2" s="58"/>
      <c r="L2" s="129"/>
      <c r="M2" s="129"/>
      <c r="N2" s="138"/>
    </row>
    <row r="3" spans="1:14" ht="15.75">
      <c r="A3" s="56" t="s">
        <v>197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9"/>
      <c r="M3" s="59"/>
      <c r="N3" s="32" t="s">
        <v>110</v>
      </c>
    </row>
    <row r="4" spans="1:14" s="78" customFormat="1" ht="15">
      <c r="A4" s="293" t="s">
        <v>151</v>
      </c>
      <c r="B4" s="293" t="s">
        <v>100</v>
      </c>
      <c r="C4" s="289" t="s">
        <v>194</v>
      </c>
      <c r="D4" s="290"/>
      <c r="E4" s="290"/>
      <c r="F4" s="291"/>
      <c r="G4" s="289" t="s">
        <v>195</v>
      </c>
      <c r="H4" s="290"/>
      <c r="I4" s="290"/>
      <c r="J4" s="291"/>
      <c r="K4" s="289" t="s">
        <v>196</v>
      </c>
      <c r="L4" s="290"/>
      <c r="M4" s="290"/>
      <c r="N4" s="291"/>
    </row>
    <row r="5" spans="1:14" s="78" customFormat="1" ht="60" customHeight="1">
      <c r="A5" s="295"/>
      <c r="B5" s="295"/>
      <c r="C5" s="168" t="s">
        <v>25</v>
      </c>
      <c r="D5" s="115" t="s">
        <v>26</v>
      </c>
      <c r="E5" s="151" t="s">
        <v>114</v>
      </c>
      <c r="F5" s="151" t="s">
        <v>117</v>
      </c>
      <c r="G5" s="168" t="s">
        <v>25</v>
      </c>
      <c r="H5" s="115" t="s">
        <v>26</v>
      </c>
      <c r="I5" s="151" t="s">
        <v>114</v>
      </c>
      <c r="J5" s="151" t="s">
        <v>118</v>
      </c>
      <c r="K5" s="168" t="s">
        <v>25</v>
      </c>
      <c r="L5" s="115" t="s">
        <v>26</v>
      </c>
      <c r="M5" s="151" t="s">
        <v>114</v>
      </c>
      <c r="N5" s="151" t="s">
        <v>20</v>
      </c>
    </row>
    <row r="6" spans="1:14" s="78" customFormat="1" ht="15">
      <c r="A6" s="63">
        <v>1</v>
      </c>
      <c r="B6" s="63">
        <v>2</v>
      </c>
      <c r="C6" s="24">
        <v>3</v>
      </c>
      <c r="D6" s="24">
        <v>4</v>
      </c>
      <c r="E6" s="24">
        <v>5</v>
      </c>
      <c r="F6" s="24">
        <v>6</v>
      </c>
      <c r="G6" s="66">
        <v>7</v>
      </c>
      <c r="H6" s="24">
        <v>8</v>
      </c>
      <c r="I6" s="24">
        <v>9</v>
      </c>
      <c r="J6" s="194">
        <v>10</v>
      </c>
      <c r="K6" s="24">
        <v>11</v>
      </c>
      <c r="L6" s="24">
        <v>12</v>
      </c>
      <c r="M6" s="24">
        <v>13</v>
      </c>
      <c r="N6" s="24">
        <v>14</v>
      </c>
    </row>
    <row r="7" spans="1:15" s="78" customFormat="1" ht="15">
      <c r="A7" s="116">
        <v>2000</v>
      </c>
      <c r="B7" s="216" t="s">
        <v>27</v>
      </c>
      <c r="C7" s="214">
        <f aca="true" t="shared" si="0" ref="C7:N7">C8+C13+C41</f>
        <v>4409667</v>
      </c>
      <c r="D7" s="195">
        <f t="shared" si="0"/>
        <v>0</v>
      </c>
      <c r="E7" s="195">
        <f t="shared" si="0"/>
        <v>0</v>
      </c>
      <c r="F7" s="212">
        <f t="shared" si="0"/>
        <v>4409667</v>
      </c>
      <c r="G7" s="212">
        <f t="shared" si="0"/>
        <v>5006100</v>
      </c>
      <c r="H7" s="214">
        <f t="shared" si="0"/>
        <v>0</v>
      </c>
      <c r="I7" s="214">
        <f t="shared" si="0"/>
        <v>0</v>
      </c>
      <c r="J7" s="214">
        <f t="shared" si="0"/>
        <v>5006100</v>
      </c>
      <c r="K7" s="214">
        <f t="shared" si="0"/>
        <v>5382700</v>
      </c>
      <c r="L7" s="195">
        <f t="shared" si="0"/>
        <v>0</v>
      </c>
      <c r="M7" s="195">
        <f t="shared" si="0"/>
        <v>0</v>
      </c>
      <c r="N7" s="214">
        <f t="shared" si="0"/>
        <v>5382700</v>
      </c>
      <c r="O7" s="254"/>
    </row>
    <row r="8" spans="1:15" s="78" customFormat="1" ht="15">
      <c r="A8" s="116">
        <v>2100</v>
      </c>
      <c r="B8" s="105" t="s">
        <v>28</v>
      </c>
      <c r="C8" s="213">
        <f aca="true" t="shared" si="1" ref="C8:N8">C9+C12</f>
        <v>3618214</v>
      </c>
      <c r="D8" s="111">
        <f t="shared" si="1"/>
        <v>0</v>
      </c>
      <c r="E8" s="111">
        <f t="shared" si="1"/>
        <v>0</v>
      </c>
      <c r="F8" s="213">
        <f t="shared" si="1"/>
        <v>3618214</v>
      </c>
      <c r="G8" s="213">
        <f t="shared" si="1"/>
        <v>4170900</v>
      </c>
      <c r="H8" s="213">
        <f t="shared" si="1"/>
        <v>0</v>
      </c>
      <c r="I8" s="213">
        <f t="shared" si="1"/>
        <v>0</v>
      </c>
      <c r="J8" s="213">
        <f t="shared" si="1"/>
        <v>4170900</v>
      </c>
      <c r="K8" s="213">
        <f t="shared" si="1"/>
        <v>4721400</v>
      </c>
      <c r="L8" s="111">
        <f t="shared" si="1"/>
        <v>0</v>
      </c>
      <c r="M8" s="111">
        <f t="shared" si="1"/>
        <v>0</v>
      </c>
      <c r="N8" s="213">
        <f t="shared" si="1"/>
        <v>4721400</v>
      </c>
      <c r="O8" s="254"/>
    </row>
    <row r="9" spans="1:15" s="78" customFormat="1" ht="15">
      <c r="A9" s="117">
        <v>2110</v>
      </c>
      <c r="B9" s="106" t="s">
        <v>29</v>
      </c>
      <c r="C9" s="186">
        <f>C10</f>
        <v>2979656</v>
      </c>
      <c r="D9" s="112">
        <f>SUM(D10:D11)</f>
        <v>0</v>
      </c>
      <c r="E9" s="112">
        <f>SUM(E10:E11)</f>
        <v>0</v>
      </c>
      <c r="F9" s="186">
        <f>SUM(F10:F11)</f>
        <v>2979656</v>
      </c>
      <c r="G9" s="186">
        <f>G10</f>
        <v>3418600</v>
      </c>
      <c r="H9" s="112">
        <f>SUM(H10:H11)</f>
        <v>0</v>
      </c>
      <c r="I9" s="112">
        <f>SUM(I10:I11)</f>
        <v>0</v>
      </c>
      <c r="J9" s="205">
        <f aca="true" t="shared" si="2" ref="J9:J41">G9</f>
        <v>3418600</v>
      </c>
      <c r="K9" s="205">
        <f>K10</f>
        <v>3870000</v>
      </c>
      <c r="L9" s="111">
        <f>L10</f>
        <v>0</v>
      </c>
      <c r="M9" s="111">
        <f>M10</f>
        <v>0</v>
      </c>
      <c r="N9" s="213">
        <f>N10</f>
        <v>3870000</v>
      </c>
      <c r="O9" s="254"/>
    </row>
    <row r="10" spans="1:15" s="78" customFormat="1" ht="15">
      <c r="A10" s="117">
        <v>2111</v>
      </c>
      <c r="B10" s="106" t="s">
        <v>30</v>
      </c>
      <c r="C10" s="186">
        <v>2979656</v>
      </c>
      <c r="D10" s="112"/>
      <c r="E10" s="112"/>
      <c r="F10" s="186">
        <f aca="true" t="shared" si="3" ref="F10:F36">C10+D10</f>
        <v>2979656</v>
      </c>
      <c r="G10" s="186">
        <v>3418600</v>
      </c>
      <c r="H10" s="112"/>
      <c r="I10" s="112"/>
      <c r="J10" s="205">
        <f t="shared" si="2"/>
        <v>3418600</v>
      </c>
      <c r="K10" s="186">
        <v>3870000</v>
      </c>
      <c r="L10" s="112"/>
      <c r="M10" s="112"/>
      <c r="N10" s="204">
        <f>K10+L10</f>
        <v>3870000</v>
      </c>
      <c r="O10" s="254"/>
    </row>
    <row r="11" spans="1:15" s="78" customFormat="1" ht="15">
      <c r="A11" s="117">
        <v>2112</v>
      </c>
      <c r="B11" s="106" t="s">
        <v>31</v>
      </c>
      <c r="C11" s="186"/>
      <c r="D11" s="112"/>
      <c r="E11" s="112"/>
      <c r="F11" s="186">
        <f t="shared" si="3"/>
        <v>0</v>
      </c>
      <c r="G11" s="186"/>
      <c r="H11" s="112"/>
      <c r="I11" s="112"/>
      <c r="J11" s="111">
        <f t="shared" si="2"/>
        <v>0</v>
      </c>
      <c r="K11" s="112"/>
      <c r="L11" s="112"/>
      <c r="M11" s="112"/>
      <c r="N11" s="204">
        <f>K11+L11</f>
        <v>0</v>
      </c>
      <c r="O11" s="254"/>
    </row>
    <row r="12" spans="1:14" s="78" customFormat="1" ht="15">
      <c r="A12" s="117">
        <v>2120</v>
      </c>
      <c r="B12" s="106" t="s">
        <v>32</v>
      </c>
      <c r="C12" s="186">
        <v>638558</v>
      </c>
      <c r="D12" s="112"/>
      <c r="E12" s="112"/>
      <c r="F12" s="186">
        <f t="shared" si="3"/>
        <v>638558</v>
      </c>
      <c r="G12" s="186">
        <v>752300</v>
      </c>
      <c r="H12" s="112"/>
      <c r="I12" s="112"/>
      <c r="J12" s="205">
        <f t="shared" si="2"/>
        <v>752300</v>
      </c>
      <c r="K12" s="186">
        <v>851400</v>
      </c>
      <c r="L12" s="112"/>
      <c r="M12" s="112"/>
      <c r="N12" s="204">
        <f>K12+L12</f>
        <v>851400</v>
      </c>
    </row>
    <row r="13" spans="1:14" s="78" customFormat="1" ht="15">
      <c r="A13" s="116">
        <v>2200</v>
      </c>
      <c r="B13" s="105" t="s">
        <v>33</v>
      </c>
      <c r="C13" s="205">
        <f>C14+C17+C18+C20+C27</f>
        <v>776151</v>
      </c>
      <c r="D13" s="111">
        <f>D14+D15+D16+D17+D18+D19+D20+D27</f>
        <v>0</v>
      </c>
      <c r="E13" s="111">
        <f>E14+E15+E16+E17+E18+E19+E20+E27</f>
        <v>0</v>
      </c>
      <c r="F13" s="205">
        <f>F14+F15+F16+F17+F18+F19+F20+F27</f>
        <v>776151</v>
      </c>
      <c r="G13" s="205">
        <f>G14+G15+G16+G17+G18+G19+G20+G27</f>
        <v>833200</v>
      </c>
      <c r="H13" s="111">
        <f aca="true" t="shared" si="4" ref="H13:N13">H14+H15+H16+H17+H18+H19+H20+H27</f>
        <v>0</v>
      </c>
      <c r="I13" s="111">
        <f t="shared" si="4"/>
        <v>0</v>
      </c>
      <c r="J13" s="205">
        <f t="shared" si="2"/>
        <v>833200</v>
      </c>
      <c r="K13" s="205">
        <f t="shared" si="4"/>
        <v>659300</v>
      </c>
      <c r="L13" s="111">
        <f t="shared" si="4"/>
        <v>0</v>
      </c>
      <c r="M13" s="111">
        <f t="shared" si="4"/>
        <v>0</v>
      </c>
      <c r="N13" s="213">
        <f t="shared" si="4"/>
        <v>659300</v>
      </c>
    </row>
    <row r="14" spans="1:14" s="78" customFormat="1" ht="15">
      <c r="A14" s="117">
        <v>2210</v>
      </c>
      <c r="B14" s="106" t="s">
        <v>34</v>
      </c>
      <c r="C14" s="186">
        <v>245010</v>
      </c>
      <c r="D14" s="112"/>
      <c r="E14" s="112"/>
      <c r="F14" s="186">
        <f t="shared" si="3"/>
        <v>245010</v>
      </c>
      <c r="G14" s="186">
        <v>255000</v>
      </c>
      <c r="H14" s="112"/>
      <c r="I14" s="112"/>
      <c r="J14" s="205">
        <f t="shared" si="2"/>
        <v>255000</v>
      </c>
      <c r="K14" s="186">
        <v>205000</v>
      </c>
      <c r="L14" s="112"/>
      <c r="M14" s="112"/>
      <c r="N14" s="204">
        <f aca="true" t="shared" si="5" ref="N14:N19">K14+L14</f>
        <v>205000</v>
      </c>
    </row>
    <row r="15" spans="1:14" s="78" customFormat="1" ht="15">
      <c r="A15" s="117">
        <v>2220</v>
      </c>
      <c r="B15" s="106" t="s">
        <v>35</v>
      </c>
      <c r="C15" s="112"/>
      <c r="D15" s="112"/>
      <c r="E15" s="112"/>
      <c r="F15" s="186">
        <f t="shared" si="3"/>
        <v>0</v>
      </c>
      <c r="G15" s="186"/>
      <c r="H15" s="112"/>
      <c r="I15" s="112"/>
      <c r="J15" s="205">
        <f t="shared" si="2"/>
        <v>0</v>
      </c>
      <c r="K15" s="186"/>
      <c r="L15" s="112"/>
      <c r="M15" s="112"/>
      <c r="N15" s="204">
        <f t="shared" si="5"/>
        <v>0</v>
      </c>
    </row>
    <row r="16" spans="1:14" s="78" customFormat="1" ht="15">
      <c r="A16" s="117">
        <v>2230</v>
      </c>
      <c r="B16" s="106" t="s">
        <v>36</v>
      </c>
      <c r="C16" s="112"/>
      <c r="D16" s="112"/>
      <c r="E16" s="112"/>
      <c r="F16" s="186">
        <f t="shared" si="3"/>
        <v>0</v>
      </c>
      <c r="G16" s="186"/>
      <c r="H16" s="112"/>
      <c r="I16" s="112"/>
      <c r="J16" s="205">
        <f t="shared" si="2"/>
        <v>0</v>
      </c>
      <c r="K16" s="186"/>
      <c r="L16" s="112"/>
      <c r="M16" s="112"/>
      <c r="N16" s="204">
        <f t="shared" si="5"/>
        <v>0</v>
      </c>
    </row>
    <row r="17" spans="1:14" s="78" customFormat="1" ht="15">
      <c r="A17" s="117">
        <v>2240</v>
      </c>
      <c r="B17" s="106" t="s">
        <v>37</v>
      </c>
      <c r="C17" s="186">
        <v>428874</v>
      </c>
      <c r="D17" s="112"/>
      <c r="E17" s="112"/>
      <c r="F17" s="186">
        <f t="shared" si="3"/>
        <v>428874</v>
      </c>
      <c r="G17" s="186">
        <v>439600</v>
      </c>
      <c r="H17" s="112"/>
      <c r="I17" s="112"/>
      <c r="J17" s="205">
        <f t="shared" si="2"/>
        <v>439600</v>
      </c>
      <c r="K17" s="186">
        <v>300000</v>
      </c>
      <c r="L17" s="112"/>
      <c r="M17" s="112"/>
      <c r="N17" s="204">
        <f t="shared" si="5"/>
        <v>300000</v>
      </c>
    </row>
    <row r="18" spans="1:14" s="78" customFormat="1" ht="15">
      <c r="A18" s="117">
        <v>2250</v>
      </c>
      <c r="B18" s="106" t="s">
        <v>38</v>
      </c>
      <c r="C18" s="186">
        <v>672</v>
      </c>
      <c r="D18" s="112"/>
      <c r="E18" s="112"/>
      <c r="F18" s="186">
        <f t="shared" si="3"/>
        <v>672</v>
      </c>
      <c r="G18" s="186">
        <v>10000</v>
      </c>
      <c r="H18" s="112"/>
      <c r="I18" s="112"/>
      <c r="J18" s="205">
        <f t="shared" si="2"/>
        <v>10000</v>
      </c>
      <c r="K18" s="186">
        <v>12000</v>
      </c>
      <c r="L18" s="112"/>
      <c r="M18" s="112"/>
      <c r="N18" s="204">
        <f t="shared" si="5"/>
        <v>12000</v>
      </c>
    </row>
    <row r="19" spans="1:14" s="78" customFormat="1" ht="15">
      <c r="A19" s="117">
        <v>2260</v>
      </c>
      <c r="B19" s="106" t="s">
        <v>39</v>
      </c>
      <c r="C19" s="112"/>
      <c r="D19" s="112"/>
      <c r="E19" s="112"/>
      <c r="F19" s="186">
        <f t="shared" si="3"/>
        <v>0</v>
      </c>
      <c r="G19" s="186"/>
      <c r="H19" s="112"/>
      <c r="I19" s="112"/>
      <c r="J19" s="205">
        <f t="shared" si="2"/>
        <v>0</v>
      </c>
      <c r="K19" s="186"/>
      <c r="L19" s="112"/>
      <c r="M19" s="112"/>
      <c r="N19" s="204">
        <f t="shared" si="5"/>
        <v>0</v>
      </c>
    </row>
    <row r="20" spans="1:14" s="78" customFormat="1" ht="15">
      <c r="A20" s="117">
        <v>2270</v>
      </c>
      <c r="B20" s="106" t="s">
        <v>40</v>
      </c>
      <c r="C20" s="186">
        <f>SUM(C21:C26)</f>
        <v>94645</v>
      </c>
      <c r="D20" s="112">
        <f>SUM(D21:D26)</f>
        <v>0</v>
      </c>
      <c r="E20" s="112">
        <f>SUM(E21:E26)</f>
        <v>0</v>
      </c>
      <c r="F20" s="186">
        <f>SUM(F21:F26)</f>
        <v>94645</v>
      </c>
      <c r="G20" s="186">
        <f aca="true" t="shared" si="6" ref="G20:N20">SUM(G21:G26)</f>
        <v>128600</v>
      </c>
      <c r="H20" s="112">
        <f t="shared" si="6"/>
        <v>0</v>
      </c>
      <c r="I20" s="112">
        <f t="shared" si="6"/>
        <v>0</v>
      </c>
      <c r="J20" s="205">
        <f t="shared" si="2"/>
        <v>128600</v>
      </c>
      <c r="K20" s="186">
        <f t="shared" si="6"/>
        <v>139300</v>
      </c>
      <c r="L20" s="112">
        <f t="shared" si="6"/>
        <v>0</v>
      </c>
      <c r="M20" s="112">
        <f t="shared" si="6"/>
        <v>0</v>
      </c>
      <c r="N20" s="204">
        <f t="shared" si="6"/>
        <v>139300</v>
      </c>
    </row>
    <row r="21" spans="1:14" s="78" customFormat="1" ht="15">
      <c r="A21" s="117">
        <v>2271</v>
      </c>
      <c r="B21" s="106" t="s">
        <v>41</v>
      </c>
      <c r="C21" s="112"/>
      <c r="D21" s="112"/>
      <c r="E21" s="112"/>
      <c r="F21" s="186">
        <f t="shared" si="3"/>
        <v>0</v>
      </c>
      <c r="G21" s="186"/>
      <c r="H21" s="112"/>
      <c r="I21" s="112"/>
      <c r="J21" s="205">
        <f t="shared" si="2"/>
        <v>0</v>
      </c>
      <c r="K21" s="186"/>
      <c r="L21" s="112"/>
      <c r="M21" s="112"/>
      <c r="N21" s="204">
        <f aca="true" t="shared" si="7" ref="N21:N26">K21+L21</f>
        <v>0</v>
      </c>
    </row>
    <row r="22" spans="1:14" s="78" customFormat="1" ht="15">
      <c r="A22" s="117">
        <v>2272</v>
      </c>
      <c r="B22" s="106" t="s">
        <v>42</v>
      </c>
      <c r="C22" s="186">
        <v>4292</v>
      </c>
      <c r="D22" s="112"/>
      <c r="E22" s="112"/>
      <c r="F22" s="186">
        <f t="shared" si="3"/>
        <v>4292</v>
      </c>
      <c r="G22" s="186">
        <v>4400</v>
      </c>
      <c r="H22" s="112"/>
      <c r="I22" s="112"/>
      <c r="J22" s="205">
        <f t="shared" si="2"/>
        <v>4400</v>
      </c>
      <c r="K22" s="186">
        <v>4700</v>
      </c>
      <c r="L22" s="112"/>
      <c r="M22" s="112"/>
      <c r="N22" s="204">
        <f t="shared" si="7"/>
        <v>4700</v>
      </c>
    </row>
    <row r="23" spans="1:14" s="103" customFormat="1" ht="15">
      <c r="A23" s="117">
        <v>2273</v>
      </c>
      <c r="B23" s="106" t="s">
        <v>43</v>
      </c>
      <c r="C23" s="186">
        <v>37854</v>
      </c>
      <c r="D23" s="112"/>
      <c r="E23" s="112"/>
      <c r="F23" s="186">
        <f t="shared" si="3"/>
        <v>37854</v>
      </c>
      <c r="G23" s="186">
        <v>47000</v>
      </c>
      <c r="H23" s="112"/>
      <c r="I23" s="112"/>
      <c r="J23" s="205">
        <f t="shared" si="2"/>
        <v>47000</v>
      </c>
      <c r="K23" s="186">
        <v>51000</v>
      </c>
      <c r="L23" s="112"/>
      <c r="M23" s="112"/>
      <c r="N23" s="204">
        <f t="shared" si="7"/>
        <v>51000</v>
      </c>
    </row>
    <row r="24" spans="1:14" s="78" customFormat="1" ht="15">
      <c r="A24" s="117">
        <v>2274</v>
      </c>
      <c r="B24" s="106" t="s">
        <v>44</v>
      </c>
      <c r="C24" s="186">
        <v>52499</v>
      </c>
      <c r="D24" s="112"/>
      <c r="E24" s="112"/>
      <c r="F24" s="186">
        <f t="shared" si="3"/>
        <v>52499</v>
      </c>
      <c r="G24" s="186">
        <v>67700</v>
      </c>
      <c r="H24" s="112"/>
      <c r="I24" s="112"/>
      <c r="J24" s="205">
        <f t="shared" si="2"/>
        <v>67700</v>
      </c>
      <c r="K24" s="186">
        <v>73300</v>
      </c>
      <c r="L24" s="112"/>
      <c r="M24" s="112"/>
      <c r="N24" s="204">
        <f t="shared" si="7"/>
        <v>73300</v>
      </c>
    </row>
    <row r="25" spans="1:14" s="104" customFormat="1" ht="15">
      <c r="A25" s="117">
        <v>2275</v>
      </c>
      <c r="B25" s="106" t="s">
        <v>45</v>
      </c>
      <c r="C25" s="112"/>
      <c r="D25" s="112"/>
      <c r="E25" s="112"/>
      <c r="F25" s="186">
        <f>C25+D25</f>
        <v>0</v>
      </c>
      <c r="G25" s="186">
        <v>9500</v>
      </c>
      <c r="H25" s="112"/>
      <c r="I25" s="112"/>
      <c r="J25" s="205">
        <f t="shared" si="2"/>
        <v>9500</v>
      </c>
      <c r="K25" s="186">
        <v>10300</v>
      </c>
      <c r="L25" s="112"/>
      <c r="M25" s="112"/>
      <c r="N25" s="204">
        <f t="shared" si="7"/>
        <v>10300</v>
      </c>
    </row>
    <row r="26" spans="1:14" s="104" customFormat="1" ht="15">
      <c r="A26" s="117">
        <v>2276</v>
      </c>
      <c r="B26" s="106" t="s">
        <v>106</v>
      </c>
      <c r="C26" s="112"/>
      <c r="D26" s="112"/>
      <c r="E26" s="112"/>
      <c r="F26" s="186">
        <f t="shared" si="3"/>
        <v>0</v>
      </c>
      <c r="G26" s="186"/>
      <c r="H26" s="112"/>
      <c r="I26" s="112"/>
      <c r="J26" s="205">
        <f t="shared" si="2"/>
        <v>0</v>
      </c>
      <c r="K26" s="186"/>
      <c r="L26" s="112"/>
      <c r="M26" s="112"/>
      <c r="N26" s="204">
        <f t="shared" si="7"/>
        <v>0</v>
      </c>
    </row>
    <row r="27" spans="1:14" s="104" customFormat="1" ht="25.5">
      <c r="A27" s="117">
        <v>2280</v>
      </c>
      <c r="B27" s="106" t="s">
        <v>46</v>
      </c>
      <c r="C27" s="186">
        <f>SUM(C28:C29)</f>
        <v>6950</v>
      </c>
      <c r="D27" s="112">
        <f>SUM(D28:D29)</f>
        <v>0</v>
      </c>
      <c r="E27" s="112">
        <f>SUM(E28:E29)</f>
        <v>0</v>
      </c>
      <c r="F27" s="186">
        <f>SUM(F28:F29)</f>
        <v>6950</v>
      </c>
      <c r="G27" s="186"/>
      <c r="H27" s="112">
        <f aca="true" t="shared" si="8" ref="H27:N27">SUM(H28:H29)</f>
        <v>0</v>
      </c>
      <c r="I27" s="112">
        <f t="shared" si="8"/>
        <v>0</v>
      </c>
      <c r="J27" s="205">
        <f t="shared" si="2"/>
        <v>0</v>
      </c>
      <c r="K27" s="186">
        <f t="shared" si="8"/>
        <v>3000</v>
      </c>
      <c r="L27" s="112">
        <f t="shared" si="8"/>
        <v>0</v>
      </c>
      <c r="M27" s="112">
        <f t="shared" si="8"/>
        <v>0</v>
      </c>
      <c r="N27" s="204">
        <f t="shared" si="8"/>
        <v>3000</v>
      </c>
    </row>
    <row r="28" spans="1:14" s="104" customFormat="1" ht="25.5">
      <c r="A28" s="117">
        <v>2281</v>
      </c>
      <c r="B28" s="106" t="s">
        <v>47</v>
      </c>
      <c r="C28" s="186"/>
      <c r="D28" s="112"/>
      <c r="E28" s="112"/>
      <c r="F28" s="186">
        <f t="shared" si="3"/>
        <v>0</v>
      </c>
      <c r="G28" s="186"/>
      <c r="H28" s="112"/>
      <c r="I28" s="112"/>
      <c r="J28" s="111">
        <f t="shared" si="2"/>
        <v>0</v>
      </c>
      <c r="K28" s="112"/>
      <c r="L28" s="112"/>
      <c r="M28" s="112"/>
      <c r="N28" s="204">
        <f>K28+L28</f>
        <v>0</v>
      </c>
    </row>
    <row r="29" spans="1:14" s="78" customFormat="1" ht="38.25">
      <c r="A29" s="117">
        <v>2282</v>
      </c>
      <c r="B29" s="106" t="s">
        <v>48</v>
      </c>
      <c r="C29" s="186">
        <v>6950</v>
      </c>
      <c r="D29" s="112"/>
      <c r="E29" s="112"/>
      <c r="F29" s="186">
        <f t="shared" si="3"/>
        <v>6950</v>
      </c>
      <c r="G29" s="186"/>
      <c r="H29" s="112"/>
      <c r="I29" s="112"/>
      <c r="J29" s="111">
        <f t="shared" si="2"/>
        <v>0</v>
      </c>
      <c r="K29" s="186">
        <v>3000</v>
      </c>
      <c r="L29" s="112"/>
      <c r="M29" s="112"/>
      <c r="N29" s="204">
        <f>K29+L29</f>
        <v>3000</v>
      </c>
    </row>
    <row r="30" spans="1:14" s="78" customFormat="1" ht="15">
      <c r="A30" s="116">
        <v>2400</v>
      </c>
      <c r="B30" s="105" t="s">
        <v>49</v>
      </c>
      <c r="C30" s="111">
        <f>SUM(C31:C32)</f>
        <v>0</v>
      </c>
      <c r="D30" s="111">
        <f>SUM(D31:D32)</f>
        <v>0</v>
      </c>
      <c r="E30" s="111">
        <f>SUM(E31:E32)</f>
        <v>0</v>
      </c>
      <c r="F30" s="111">
        <f>SUM(F31:F32)</f>
        <v>0</v>
      </c>
      <c r="G30" s="111">
        <f aca="true" t="shared" si="9" ref="G30:N30">SUM(G31:G32)</f>
        <v>0</v>
      </c>
      <c r="H30" s="111">
        <f t="shared" si="9"/>
        <v>0</v>
      </c>
      <c r="I30" s="111">
        <f t="shared" si="9"/>
        <v>0</v>
      </c>
      <c r="J30" s="111">
        <f t="shared" si="2"/>
        <v>0</v>
      </c>
      <c r="K30" s="111">
        <f t="shared" si="9"/>
        <v>0</v>
      </c>
      <c r="L30" s="111">
        <f t="shared" si="9"/>
        <v>0</v>
      </c>
      <c r="M30" s="111">
        <f t="shared" si="9"/>
        <v>0</v>
      </c>
      <c r="N30" s="213">
        <f t="shared" si="9"/>
        <v>0</v>
      </c>
    </row>
    <row r="31" spans="1:14" s="78" customFormat="1" ht="15">
      <c r="A31" s="117">
        <v>2410</v>
      </c>
      <c r="B31" s="106" t="s">
        <v>50</v>
      </c>
      <c r="C31" s="112"/>
      <c r="D31" s="112"/>
      <c r="E31" s="112"/>
      <c r="F31" s="112">
        <f t="shared" si="3"/>
        <v>0</v>
      </c>
      <c r="G31" s="112"/>
      <c r="H31" s="112"/>
      <c r="I31" s="112"/>
      <c r="J31" s="111">
        <f t="shared" si="2"/>
        <v>0</v>
      </c>
      <c r="K31" s="112"/>
      <c r="L31" s="112"/>
      <c r="M31" s="112"/>
      <c r="N31" s="204">
        <f aca="true" t="shared" si="10" ref="N31:N36">K31+L31</f>
        <v>0</v>
      </c>
    </row>
    <row r="32" spans="1:14" s="78" customFormat="1" ht="15">
      <c r="A32" s="117">
        <v>2420</v>
      </c>
      <c r="B32" s="106" t="s">
        <v>51</v>
      </c>
      <c r="C32" s="112"/>
      <c r="D32" s="112"/>
      <c r="E32" s="112"/>
      <c r="F32" s="112">
        <f t="shared" si="3"/>
        <v>0</v>
      </c>
      <c r="G32" s="112"/>
      <c r="H32" s="112"/>
      <c r="I32" s="112"/>
      <c r="J32" s="111">
        <f t="shared" si="2"/>
        <v>0</v>
      </c>
      <c r="K32" s="112"/>
      <c r="L32" s="112"/>
      <c r="M32" s="112"/>
      <c r="N32" s="204">
        <f t="shared" si="10"/>
        <v>0</v>
      </c>
    </row>
    <row r="33" spans="1:14" s="78" customFormat="1" ht="15">
      <c r="A33" s="116">
        <v>2600</v>
      </c>
      <c r="B33" s="105" t="s">
        <v>52</v>
      </c>
      <c r="C33" s="111">
        <f>SUM(C34:C36)</f>
        <v>0</v>
      </c>
      <c r="D33" s="111">
        <f>SUM(D34:D36)</f>
        <v>0</v>
      </c>
      <c r="E33" s="111">
        <f>SUM(E34:E36)</f>
        <v>0</v>
      </c>
      <c r="F33" s="111">
        <f t="shared" si="3"/>
        <v>0</v>
      </c>
      <c r="G33" s="111">
        <f>SUM(G34:G36)</f>
        <v>0</v>
      </c>
      <c r="H33" s="111">
        <f>SUM(H34:H36)</f>
        <v>0</v>
      </c>
      <c r="I33" s="111">
        <f>SUM(I34:I36)</f>
        <v>0</v>
      </c>
      <c r="J33" s="111">
        <f t="shared" si="2"/>
        <v>0</v>
      </c>
      <c r="K33" s="111">
        <f>SUM(K34:K36)</f>
        <v>0</v>
      </c>
      <c r="L33" s="111">
        <f>SUM(L34:L36)</f>
        <v>0</v>
      </c>
      <c r="M33" s="111">
        <f>SUM(M34:M36)</f>
        <v>0</v>
      </c>
      <c r="N33" s="213">
        <f t="shared" si="10"/>
        <v>0</v>
      </c>
    </row>
    <row r="34" spans="1:14" s="78" customFormat="1" ht="25.5">
      <c r="A34" s="117">
        <v>2610</v>
      </c>
      <c r="B34" s="106" t="s">
        <v>53</v>
      </c>
      <c r="C34" s="112"/>
      <c r="D34" s="112"/>
      <c r="E34" s="112"/>
      <c r="F34" s="112">
        <f t="shared" si="3"/>
        <v>0</v>
      </c>
      <c r="G34" s="112"/>
      <c r="H34" s="112"/>
      <c r="I34" s="112"/>
      <c r="J34" s="111">
        <f t="shared" si="2"/>
        <v>0</v>
      </c>
      <c r="K34" s="112"/>
      <c r="L34" s="112"/>
      <c r="M34" s="112"/>
      <c r="N34" s="204">
        <f t="shared" si="10"/>
        <v>0</v>
      </c>
    </row>
    <row r="35" spans="1:14" s="78" customFormat="1" ht="25.5">
      <c r="A35" s="118">
        <v>2620</v>
      </c>
      <c r="B35" s="107" t="s">
        <v>54</v>
      </c>
      <c r="C35" s="113"/>
      <c r="D35" s="113"/>
      <c r="E35" s="113"/>
      <c r="F35" s="113">
        <f t="shared" si="3"/>
        <v>0</v>
      </c>
      <c r="G35" s="113"/>
      <c r="H35" s="113"/>
      <c r="I35" s="113"/>
      <c r="J35" s="111">
        <f t="shared" si="2"/>
        <v>0</v>
      </c>
      <c r="K35" s="113"/>
      <c r="L35" s="113"/>
      <c r="M35" s="113"/>
      <c r="N35" s="215">
        <f t="shared" si="10"/>
        <v>0</v>
      </c>
    </row>
    <row r="36" spans="1:14" s="78" customFormat="1" ht="25.5">
      <c r="A36" s="119">
        <v>2630</v>
      </c>
      <c r="B36" s="108" t="s">
        <v>55</v>
      </c>
      <c r="C36" s="112"/>
      <c r="D36" s="112"/>
      <c r="E36" s="112"/>
      <c r="F36" s="112">
        <f t="shared" si="3"/>
        <v>0</v>
      </c>
      <c r="G36" s="112"/>
      <c r="H36" s="112"/>
      <c r="I36" s="112"/>
      <c r="J36" s="111">
        <f t="shared" si="2"/>
        <v>0</v>
      </c>
      <c r="K36" s="112"/>
      <c r="L36" s="112"/>
      <c r="M36" s="112"/>
      <c r="N36" s="112">
        <f t="shared" si="10"/>
        <v>0</v>
      </c>
    </row>
    <row r="37" spans="1:14" s="78" customFormat="1" ht="15">
      <c r="A37" s="120">
        <v>2700</v>
      </c>
      <c r="B37" s="109" t="s">
        <v>56</v>
      </c>
      <c r="C37" s="111"/>
      <c r="D37" s="111">
        <f>SUM(D38:D40)</f>
        <v>0</v>
      </c>
      <c r="E37" s="111">
        <f>SUM(E38:E40)</f>
        <v>0</v>
      </c>
      <c r="F37" s="111"/>
      <c r="G37" s="111"/>
      <c r="H37" s="111">
        <f aca="true" t="shared" si="11" ref="H37:M37">SUM(H38:H40)</f>
        <v>0</v>
      </c>
      <c r="I37" s="111">
        <f t="shared" si="11"/>
        <v>0</v>
      </c>
      <c r="J37" s="111">
        <f t="shared" si="2"/>
        <v>0</v>
      </c>
      <c r="K37" s="111"/>
      <c r="L37" s="111">
        <f t="shared" si="11"/>
        <v>0</v>
      </c>
      <c r="M37" s="111">
        <f t="shared" si="11"/>
        <v>0</v>
      </c>
      <c r="N37" s="111"/>
    </row>
    <row r="38" spans="1:14" s="78" customFormat="1" ht="15">
      <c r="A38" s="119">
        <v>2710</v>
      </c>
      <c r="B38" s="108" t="s">
        <v>57</v>
      </c>
      <c r="C38" s="112"/>
      <c r="D38" s="112"/>
      <c r="E38" s="112"/>
      <c r="F38" s="112">
        <f>C38+D38</f>
        <v>0</v>
      </c>
      <c r="G38" s="112"/>
      <c r="H38" s="112"/>
      <c r="I38" s="112"/>
      <c r="J38" s="111">
        <f t="shared" si="2"/>
        <v>0</v>
      </c>
      <c r="K38" s="112"/>
      <c r="L38" s="112"/>
      <c r="M38" s="112"/>
      <c r="N38" s="112">
        <f>K38+L38</f>
        <v>0</v>
      </c>
    </row>
    <row r="39" spans="1:14" s="78" customFormat="1" ht="15">
      <c r="A39" s="121">
        <v>2720</v>
      </c>
      <c r="B39" s="110" t="s">
        <v>58</v>
      </c>
      <c r="C39" s="114"/>
      <c r="D39" s="114"/>
      <c r="E39" s="114"/>
      <c r="F39" s="114">
        <f>C39+D39</f>
        <v>0</v>
      </c>
      <c r="G39" s="114"/>
      <c r="H39" s="114"/>
      <c r="I39" s="114"/>
      <c r="J39" s="111">
        <f t="shared" si="2"/>
        <v>0</v>
      </c>
      <c r="K39" s="114"/>
      <c r="L39" s="114"/>
      <c r="M39" s="114"/>
      <c r="N39" s="114">
        <f>K39+L39</f>
        <v>0</v>
      </c>
    </row>
    <row r="40" spans="1:14" s="78" customFormat="1" ht="15">
      <c r="A40" s="117">
        <v>2730</v>
      </c>
      <c r="B40" s="106" t="s">
        <v>59</v>
      </c>
      <c r="C40" s="112"/>
      <c r="D40" s="112"/>
      <c r="E40" s="112"/>
      <c r="F40" s="112">
        <f>C40+D40</f>
        <v>0</v>
      </c>
      <c r="G40" s="112"/>
      <c r="H40" s="112"/>
      <c r="I40" s="112"/>
      <c r="J40" s="111">
        <f t="shared" si="2"/>
        <v>0</v>
      </c>
      <c r="K40" s="112"/>
      <c r="L40" s="112"/>
      <c r="M40" s="112"/>
      <c r="N40" s="112">
        <f>K40+L40</f>
        <v>0</v>
      </c>
    </row>
    <row r="41" spans="1:14" s="78" customFormat="1" ht="15">
      <c r="A41" s="116">
        <v>2800</v>
      </c>
      <c r="B41" s="105" t="s">
        <v>60</v>
      </c>
      <c r="C41" s="186">
        <v>15302</v>
      </c>
      <c r="D41" s="111"/>
      <c r="E41" s="111"/>
      <c r="F41" s="205">
        <f>C41+D41</f>
        <v>15302</v>
      </c>
      <c r="G41" s="205">
        <v>2000</v>
      </c>
      <c r="H41" s="205"/>
      <c r="I41" s="205"/>
      <c r="J41" s="205">
        <f t="shared" si="2"/>
        <v>2000</v>
      </c>
      <c r="K41" s="205">
        <v>2000</v>
      </c>
      <c r="L41" s="111"/>
      <c r="M41" s="111"/>
      <c r="N41" s="111">
        <f>K41+L41</f>
        <v>2000</v>
      </c>
    </row>
    <row r="42" spans="1:14" ht="15.75">
      <c r="A42" s="81"/>
      <c r="B42" s="82"/>
      <c r="C42" s="83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5.75">
      <c r="A43" s="81"/>
      <c r="B43" s="82"/>
      <c r="C43" s="8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="31" customFormat="1" ht="12.75">
      <c r="N44" s="32" t="s">
        <v>110</v>
      </c>
    </row>
    <row r="45" spans="1:14" s="78" customFormat="1" ht="15" customHeight="1">
      <c r="A45" s="293" t="s">
        <v>151</v>
      </c>
      <c r="B45" s="293" t="s">
        <v>100</v>
      </c>
      <c r="C45" s="289" t="s">
        <v>194</v>
      </c>
      <c r="D45" s="290"/>
      <c r="E45" s="290"/>
      <c r="F45" s="291"/>
      <c r="G45" s="289" t="s">
        <v>195</v>
      </c>
      <c r="H45" s="290"/>
      <c r="I45" s="290"/>
      <c r="J45" s="291"/>
      <c r="K45" s="289" t="s">
        <v>196</v>
      </c>
      <c r="L45" s="290"/>
      <c r="M45" s="290"/>
      <c r="N45" s="291"/>
    </row>
    <row r="46" spans="1:14" s="78" customFormat="1" ht="60" customHeight="1">
      <c r="A46" s="295"/>
      <c r="B46" s="295"/>
      <c r="C46" s="168" t="s">
        <v>25</v>
      </c>
      <c r="D46" s="115" t="s">
        <v>26</v>
      </c>
      <c r="E46" s="151" t="s">
        <v>114</v>
      </c>
      <c r="F46" s="151" t="s">
        <v>117</v>
      </c>
      <c r="G46" s="168" t="s">
        <v>25</v>
      </c>
      <c r="H46" s="115" t="s">
        <v>26</v>
      </c>
      <c r="I46" s="151" t="s">
        <v>114</v>
      </c>
      <c r="J46" s="151" t="s">
        <v>118</v>
      </c>
      <c r="K46" s="168" t="s">
        <v>25</v>
      </c>
      <c r="L46" s="115" t="s">
        <v>26</v>
      </c>
      <c r="M46" s="151" t="s">
        <v>114</v>
      </c>
      <c r="N46" s="151" t="s">
        <v>20</v>
      </c>
    </row>
    <row r="47" spans="1:14" s="78" customFormat="1" ht="15">
      <c r="A47" s="63">
        <v>1</v>
      </c>
      <c r="B47" s="63">
        <v>2</v>
      </c>
      <c r="C47" s="24">
        <v>3</v>
      </c>
      <c r="D47" s="24">
        <v>4</v>
      </c>
      <c r="E47" s="24">
        <v>5</v>
      </c>
      <c r="F47" s="24">
        <v>6</v>
      </c>
      <c r="G47" s="24">
        <v>7</v>
      </c>
      <c r="H47" s="24">
        <v>8</v>
      </c>
      <c r="I47" s="24">
        <v>9</v>
      </c>
      <c r="J47" s="24">
        <v>10</v>
      </c>
      <c r="K47" s="24">
        <v>11</v>
      </c>
      <c r="L47" s="24">
        <v>12</v>
      </c>
      <c r="M47" s="24">
        <v>13</v>
      </c>
      <c r="N47" s="24">
        <v>14</v>
      </c>
    </row>
    <row r="48" spans="1:14" s="78" customFormat="1" ht="15">
      <c r="A48" s="116">
        <v>3000</v>
      </c>
      <c r="B48" s="105" t="s">
        <v>61</v>
      </c>
      <c r="C48" s="111">
        <f>C49+C63</f>
        <v>0</v>
      </c>
      <c r="D48" s="205">
        <f>D49+D63</f>
        <v>98950</v>
      </c>
      <c r="E48" s="205">
        <f>E49+E63</f>
        <v>98950</v>
      </c>
      <c r="F48" s="205">
        <f>F49+F63</f>
        <v>98950</v>
      </c>
      <c r="G48" s="111">
        <f aca="true" t="shared" si="12" ref="G48:N48">G49+G63</f>
        <v>0</v>
      </c>
      <c r="H48" s="205">
        <f t="shared" si="12"/>
        <v>99900</v>
      </c>
      <c r="I48" s="205">
        <f t="shared" si="12"/>
        <v>99900</v>
      </c>
      <c r="J48" s="205">
        <f t="shared" si="12"/>
        <v>99900</v>
      </c>
      <c r="K48" s="205">
        <f t="shared" si="12"/>
        <v>0</v>
      </c>
      <c r="L48" s="111">
        <f t="shared" si="12"/>
        <v>95000</v>
      </c>
      <c r="M48" s="111">
        <f t="shared" si="12"/>
        <v>95000</v>
      </c>
      <c r="N48" s="111">
        <f t="shared" si="12"/>
        <v>95000</v>
      </c>
    </row>
    <row r="49" spans="1:14" s="78" customFormat="1" ht="15">
      <c r="A49" s="116">
        <v>3100</v>
      </c>
      <c r="B49" s="105" t="s">
        <v>62</v>
      </c>
      <c r="C49" s="111">
        <f>C50+C51+C54+C57+C61+C62</f>
        <v>0</v>
      </c>
      <c r="D49" s="205">
        <f>D50+D51+D54+D57+D61+D62</f>
        <v>98950</v>
      </c>
      <c r="E49" s="205">
        <f>E50+E51+E54+E57+E61+E62</f>
        <v>98950</v>
      </c>
      <c r="F49" s="205">
        <f>F50+F51+F54+F57+F61+F62</f>
        <v>98950</v>
      </c>
      <c r="G49" s="111">
        <f aca="true" t="shared" si="13" ref="G49:N49">G50+G51+G54+G57+G61+G62</f>
        <v>0</v>
      </c>
      <c r="H49" s="205">
        <f t="shared" si="13"/>
        <v>99900</v>
      </c>
      <c r="I49" s="205">
        <f t="shared" si="13"/>
        <v>99900</v>
      </c>
      <c r="J49" s="205">
        <f t="shared" si="13"/>
        <v>99900</v>
      </c>
      <c r="K49" s="205">
        <f t="shared" si="13"/>
        <v>0</v>
      </c>
      <c r="L49" s="111">
        <f t="shared" si="13"/>
        <v>95000</v>
      </c>
      <c r="M49" s="111">
        <f t="shared" si="13"/>
        <v>95000</v>
      </c>
      <c r="N49" s="111">
        <f t="shared" si="13"/>
        <v>95000</v>
      </c>
    </row>
    <row r="50" spans="1:14" s="78" customFormat="1" ht="25.5">
      <c r="A50" s="117">
        <v>3110</v>
      </c>
      <c r="B50" s="106" t="s">
        <v>63</v>
      </c>
      <c r="C50" s="112"/>
      <c r="D50" s="186">
        <v>98950</v>
      </c>
      <c r="E50" s="186">
        <v>98950</v>
      </c>
      <c r="F50" s="186">
        <f aca="true" t="shared" si="14" ref="F50:F67">C50+D50</f>
        <v>98950</v>
      </c>
      <c r="G50" s="112"/>
      <c r="H50" s="186">
        <v>99900</v>
      </c>
      <c r="I50" s="186">
        <v>99900</v>
      </c>
      <c r="J50" s="186">
        <f>G50+H50</f>
        <v>99900</v>
      </c>
      <c r="K50" s="186"/>
      <c r="L50" s="112">
        <v>95000</v>
      </c>
      <c r="M50" s="112">
        <v>95000</v>
      </c>
      <c r="N50" s="112">
        <f>K50+L50</f>
        <v>95000</v>
      </c>
    </row>
    <row r="51" spans="1:14" s="78" customFormat="1" ht="15">
      <c r="A51" s="117">
        <v>3120</v>
      </c>
      <c r="B51" s="106" t="s">
        <v>64</v>
      </c>
      <c r="C51" s="112">
        <f>SUM(C52:C53)</f>
        <v>0</v>
      </c>
      <c r="D51" s="112">
        <f>SUM(D52:D53)</f>
        <v>0</v>
      </c>
      <c r="E51" s="112">
        <f>SUM(E52:E53)</f>
        <v>0</v>
      </c>
      <c r="F51" s="112">
        <f>SUM(F52:F53)</f>
        <v>0</v>
      </c>
      <c r="G51" s="112">
        <f aca="true" t="shared" si="15" ref="G51:N51">SUM(G52:G53)</f>
        <v>0</v>
      </c>
      <c r="H51" s="112">
        <f t="shared" si="15"/>
        <v>0</v>
      </c>
      <c r="I51" s="112">
        <f t="shared" si="15"/>
        <v>0</v>
      </c>
      <c r="J51" s="112">
        <f t="shared" si="15"/>
        <v>0</v>
      </c>
      <c r="K51" s="112">
        <f t="shared" si="15"/>
        <v>0</v>
      </c>
      <c r="L51" s="112">
        <f t="shared" si="15"/>
        <v>0</v>
      </c>
      <c r="M51" s="112">
        <f t="shared" si="15"/>
        <v>0</v>
      </c>
      <c r="N51" s="112">
        <f t="shared" si="15"/>
        <v>0</v>
      </c>
    </row>
    <row r="52" spans="1:14" s="78" customFormat="1" ht="15">
      <c r="A52" s="117">
        <v>3121</v>
      </c>
      <c r="B52" s="106" t="s">
        <v>65</v>
      </c>
      <c r="C52" s="112"/>
      <c r="D52" s="112"/>
      <c r="E52" s="112"/>
      <c r="F52" s="112">
        <f t="shared" si="14"/>
        <v>0</v>
      </c>
      <c r="G52" s="112"/>
      <c r="H52" s="112"/>
      <c r="I52" s="112"/>
      <c r="J52" s="112">
        <f>G52+H52</f>
        <v>0</v>
      </c>
      <c r="K52" s="112"/>
      <c r="L52" s="112"/>
      <c r="M52" s="112"/>
      <c r="N52" s="112">
        <f>K52+L52</f>
        <v>0</v>
      </c>
    </row>
    <row r="53" spans="1:14" s="78" customFormat="1" ht="15">
      <c r="A53" s="117">
        <v>3122</v>
      </c>
      <c r="B53" s="106" t="s">
        <v>66</v>
      </c>
      <c r="C53" s="112"/>
      <c r="D53" s="112"/>
      <c r="E53" s="112"/>
      <c r="F53" s="112">
        <f t="shared" si="14"/>
        <v>0</v>
      </c>
      <c r="G53" s="112"/>
      <c r="H53" s="112"/>
      <c r="I53" s="112"/>
      <c r="J53" s="112">
        <f>G53+H53</f>
        <v>0</v>
      </c>
      <c r="K53" s="112"/>
      <c r="L53" s="112"/>
      <c r="M53" s="112"/>
      <c r="N53" s="112">
        <f>K53+L53</f>
        <v>0</v>
      </c>
    </row>
    <row r="54" spans="1:14" s="78" customFormat="1" ht="15">
      <c r="A54" s="117">
        <v>3130</v>
      </c>
      <c r="B54" s="106" t="s">
        <v>67</v>
      </c>
      <c r="C54" s="112">
        <f>SUM(C55:C56)</f>
        <v>0</v>
      </c>
      <c r="D54" s="112">
        <f>SUM(D55:D56)</f>
        <v>0</v>
      </c>
      <c r="E54" s="112">
        <f>SUM(E55:E56)</f>
        <v>0</v>
      </c>
      <c r="F54" s="112">
        <f>SUM(F55:F56)</f>
        <v>0</v>
      </c>
      <c r="G54" s="112">
        <f aca="true" t="shared" si="16" ref="G54:N54">SUM(G55:G56)</f>
        <v>0</v>
      </c>
      <c r="H54" s="112">
        <f t="shared" si="16"/>
        <v>0</v>
      </c>
      <c r="I54" s="112">
        <f t="shared" si="16"/>
        <v>0</v>
      </c>
      <c r="J54" s="112">
        <f t="shared" si="16"/>
        <v>0</v>
      </c>
      <c r="K54" s="112">
        <f t="shared" si="16"/>
        <v>0</v>
      </c>
      <c r="L54" s="112">
        <f t="shared" si="16"/>
        <v>0</v>
      </c>
      <c r="M54" s="112">
        <f t="shared" si="16"/>
        <v>0</v>
      </c>
      <c r="N54" s="112">
        <f t="shared" si="16"/>
        <v>0</v>
      </c>
    </row>
    <row r="55" spans="1:14" s="78" customFormat="1" ht="15">
      <c r="A55" s="117">
        <v>3131</v>
      </c>
      <c r="B55" s="106" t="s">
        <v>68</v>
      </c>
      <c r="C55" s="112"/>
      <c r="D55" s="112"/>
      <c r="E55" s="112"/>
      <c r="F55" s="112">
        <f t="shared" si="14"/>
        <v>0</v>
      </c>
      <c r="G55" s="112"/>
      <c r="H55" s="112"/>
      <c r="I55" s="112"/>
      <c r="J55" s="112">
        <f>G55+H55</f>
        <v>0</v>
      </c>
      <c r="K55" s="112"/>
      <c r="L55" s="112"/>
      <c r="M55" s="112"/>
      <c r="N55" s="112">
        <f>K55+L55</f>
        <v>0</v>
      </c>
    </row>
    <row r="56" spans="1:14" s="78" customFormat="1" ht="15">
      <c r="A56" s="117">
        <v>3132</v>
      </c>
      <c r="B56" s="106" t="s">
        <v>69</v>
      </c>
      <c r="C56" s="112"/>
      <c r="D56" s="112"/>
      <c r="E56" s="112"/>
      <c r="F56" s="112">
        <f t="shared" si="14"/>
        <v>0</v>
      </c>
      <c r="G56" s="112"/>
      <c r="H56" s="112"/>
      <c r="I56" s="112"/>
      <c r="J56" s="112">
        <f>G56+H56</f>
        <v>0</v>
      </c>
      <c r="K56" s="112"/>
      <c r="L56" s="112"/>
      <c r="M56" s="112"/>
      <c r="N56" s="112">
        <f>K56+L56</f>
        <v>0</v>
      </c>
    </row>
    <row r="57" spans="1:14" s="78" customFormat="1" ht="15">
      <c r="A57" s="117">
        <v>3140</v>
      </c>
      <c r="B57" s="106" t="s">
        <v>70</v>
      </c>
      <c r="C57" s="112">
        <f>SUM(C58:C60)</f>
        <v>0</v>
      </c>
      <c r="D57" s="112">
        <f>SUM(D58:D60)</f>
        <v>0</v>
      </c>
      <c r="E57" s="112">
        <f>SUM(E58:E60)</f>
        <v>0</v>
      </c>
      <c r="F57" s="112">
        <f>SUM(F58:F60)</f>
        <v>0</v>
      </c>
      <c r="G57" s="112">
        <f aca="true" t="shared" si="17" ref="G57:N57">SUM(G58:G60)</f>
        <v>0</v>
      </c>
      <c r="H57" s="112">
        <f t="shared" si="17"/>
        <v>0</v>
      </c>
      <c r="I57" s="112">
        <f t="shared" si="17"/>
        <v>0</v>
      </c>
      <c r="J57" s="112">
        <f t="shared" si="17"/>
        <v>0</v>
      </c>
      <c r="K57" s="112">
        <f t="shared" si="17"/>
        <v>0</v>
      </c>
      <c r="L57" s="112">
        <f t="shared" si="17"/>
        <v>0</v>
      </c>
      <c r="M57" s="112">
        <f t="shared" si="17"/>
        <v>0</v>
      </c>
      <c r="N57" s="112">
        <f t="shared" si="17"/>
        <v>0</v>
      </c>
    </row>
    <row r="58" spans="1:14" s="78" customFormat="1" ht="15">
      <c r="A58" s="117">
        <v>3141</v>
      </c>
      <c r="B58" s="106" t="s">
        <v>71</v>
      </c>
      <c r="C58" s="112"/>
      <c r="D58" s="112"/>
      <c r="E58" s="112"/>
      <c r="F58" s="112">
        <f t="shared" si="14"/>
        <v>0</v>
      </c>
      <c r="G58" s="112"/>
      <c r="H58" s="112"/>
      <c r="I58" s="112"/>
      <c r="J58" s="112">
        <f>G58+H58</f>
        <v>0</v>
      </c>
      <c r="K58" s="112"/>
      <c r="L58" s="112"/>
      <c r="M58" s="112"/>
      <c r="N58" s="112">
        <f>K58+L58</f>
        <v>0</v>
      </c>
    </row>
    <row r="59" spans="1:14" s="78" customFormat="1" ht="15">
      <c r="A59" s="117">
        <v>3142</v>
      </c>
      <c r="B59" s="106" t="s">
        <v>72</v>
      </c>
      <c r="C59" s="112"/>
      <c r="D59" s="112"/>
      <c r="E59" s="112"/>
      <c r="F59" s="112">
        <f t="shared" si="14"/>
        <v>0</v>
      </c>
      <c r="G59" s="112"/>
      <c r="H59" s="112"/>
      <c r="I59" s="112"/>
      <c r="J59" s="112">
        <f>G59+H59</f>
        <v>0</v>
      </c>
      <c r="K59" s="112"/>
      <c r="L59" s="112"/>
      <c r="M59" s="112"/>
      <c r="N59" s="112">
        <f>K59+L59</f>
        <v>0</v>
      </c>
    </row>
    <row r="60" spans="1:14" s="78" customFormat="1" ht="25.5">
      <c r="A60" s="117">
        <v>3143</v>
      </c>
      <c r="B60" s="106" t="s">
        <v>73</v>
      </c>
      <c r="C60" s="112"/>
      <c r="D60" s="112"/>
      <c r="E60" s="112"/>
      <c r="F60" s="112">
        <f t="shared" si="14"/>
        <v>0</v>
      </c>
      <c r="G60" s="112"/>
      <c r="H60" s="112"/>
      <c r="I60" s="112"/>
      <c r="J60" s="112">
        <f>G60+H60</f>
        <v>0</v>
      </c>
      <c r="K60" s="112"/>
      <c r="L60" s="112"/>
      <c r="M60" s="112"/>
      <c r="N60" s="112">
        <f>K60+L60</f>
        <v>0</v>
      </c>
    </row>
    <row r="61" spans="1:14" s="78" customFormat="1" ht="15">
      <c r="A61" s="117">
        <v>3150</v>
      </c>
      <c r="B61" s="106" t="s">
        <v>74</v>
      </c>
      <c r="C61" s="112"/>
      <c r="D61" s="112"/>
      <c r="E61" s="112"/>
      <c r="F61" s="112">
        <f t="shared" si="14"/>
        <v>0</v>
      </c>
      <c r="G61" s="112"/>
      <c r="H61" s="112"/>
      <c r="I61" s="112"/>
      <c r="J61" s="112">
        <f>G61+H61</f>
        <v>0</v>
      </c>
      <c r="K61" s="112"/>
      <c r="L61" s="112"/>
      <c r="M61" s="112"/>
      <c r="N61" s="112">
        <f>K61+L61</f>
        <v>0</v>
      </c>
    </row>
    <row r="62" spans="1:14" s="78" customFormat="1" ht="15">
      <c r="A62" s="117">
        <v>3160</v>
      </c>
      <c r="B62" s="106" t="s">
        <v>75</v>
      </c>
      <c r="C62" s="112"/>
      <c r="D62" s="112"/>
      <c r="E62" s="112"/>
      <c r="F62" s="112">
        <f t="shared" si="14"/>
        <v>0</v>
      </c>
      <c r="G62" s="112"/>
      <c r="H62" s="112"/>
      <c r="I62" s="112"/>
      <c r="J62" s="112">
        <f>G62+H62</f>
        <v>0</v>
      </c>
      <c r="K62" s="112"/>
      <c r="L62" s="112"/>
      <c r="M62" s="112"/>
      <c r="N62" s="112">
        <f>K62+L62</f>
        <v>0</v>
      </c>
    </row>
    <row r="63" spans="1:14" s="78" customFormat="1" ht="15">
      <c r="A63" s="116">
        <v>3200</v>
      </c>
      <c r="B63" s="105" t="s">
        <v>76</v>
      </c>
      <c r="C63" s="111">
        <f>SUM(C64:C67)</f>
        <v>0</v>
      </c>
      <c r="D63" s="111">
        <f>SUM(D64:D67)</f>
        <v>0</v>
      </c>
      <c r="E63" s="111">
        <f>SUM(E64:E67)</f>
        <v>0</v>
      </c>
      <c r="F63" s="111">
        <f>SUM(F64:F67)</f>
        <v>0</v>
      </c>
      <c r="G63" s="111">
        <f aca="true" t="shared" si="18" ref="G63:N63">SUM(G64:G67)</f>
        <v>0</v>
      </c>
      <c r="H63" s="111">
        <f t="shared" si="18"/>
        <v>0</v>
      </c>
      <c r="I63" s="111">
        <f t="shared" si="18"/>
        <v>0</v>
      </c>
      <c r="J63" s="111">
        <f t="shared" si="18"/>
        <v>0</v>
      </c>
      <c r="K63" s="111">
        <f t="shared" si="18"/>
        <v>0</v>
      </c>
      <c r="L63" s="111">
        <f t="shared" si="18"/>
        <v>0</v>
      </c>
      <c r="M63" s="111">
        <f t="shared" si="18"/>
        <v>0</v>
      </c>
      <c r="N63" s="111">
        <f t="shared" si="18"/>
        <v>0</v>
      </c>
    </row>
    <row r="64" spans="1:14" s="78" customFormat="1" ht="25.5">
      <c r="A64" s="117">
        <v>3210</v>
      </c>
      <c r="B64" s="106" t="s">
        <v>77</v>
      </c>
      <c r="C64" s="112"/>
      <c r="D64" s="112"/>
      <c r="E64" s="112"/>
      <c r="F64" s="112">
        <f t="shared" si="14"/>
        <v>0</v>
      </c>
      <c r="G64" s="112"/>
      <c r="H64" s="112"/>
      <c r="I64" s="112"/>
      <c r="J64" s="112">
        <f>G64+H64</f>
        <v>0</v>
      </c>
      <c r="K64" s="112"/>
      <c r="L64" s="112"/>
      <c r="M64" s="112"/>
      <c r="N64" s="112">
        <f>K64+L64</f>
        <v>0</v>
      </c>
    </row>
    <row r="65" spans="1:14" s="78" customFormat="1" ht="25.5">
      <c r="A65" s="117">
        <v>3220</v>
      </c>
      <c r="B65" s="106" t="s">
        <v>78</v>
      </c>
      <c r="C65" s="112"/>
      <c r="D65" s="112"/>
      <c r="E65" s="112"/>
      <c r="F65" s="112">
        <f t="shared" si="14"/>
        <v>0</v>
      </c>
      <c r="G65" s="112"/>
      <c r="H65" s="112"/>
      <c r="I65" s="112"/>
      <c r="J65" s="112">
        <f>G65+H65</f>
        <v>0</v>
      </c>
      <c r="K65" s="112"/>
      <c r="L65" s="112"/>
      <c r="M65" s="112"/>
      <c r="N65" s="112">
        <f>K65+L65</f>
        <v>0</v>
      </c>
    </row>
    <row r="66" spans="1:14" s="78" customFormat="1" ht="25.5">
      <c r="A66" s="117">
        <v>3230</v>
      </c>
      <c r="B66" s="106" t="s">
        <v>79</v>
      </c>
      <c r="C66" s="112"/>
      <c r="D66" s="112"/>
      <c r="E66" s="112"/>
      <c r="F66" s="112">
        <f t="shared" si="14"/>
        <v>0</v>
      </c>
      <c r="G66" s="112"/>
      <c r="H66" s="112"/>
      <c r="I66" s="112"/>
      <c r="J66" s="112">
        <f>G66+H66</f>
        <v>0</v>
      </c>
      <c r="K66" s="112"/>
      <c r="L66" s="112"/>
      <c r="M66" s="112"/>
      <c r="N66" s="112">
        <f>K66+L66</f>
        <v>0</v>
      </c>
    </row>
    <row r="67" spans="1:14" s="78" customFormat="1" ht="15">
      <c r="A67" s="118">
        <v>3240</v>
      </c>
      <c r="B67" s="106" t="s">
        <v>80</v>
      </c>
      <c r="C67" s="112"/>
      <c r="D67" s="112"/>
      <c r="E67" s="112"/>
      <c r="F67" s="112">
        <f t="shared" si="14"/>
        <v>0</v>
      </c>
      <c r="G67" s="112"/>
      <c r="H67" s="112"/>
      <c r="I67" s="112"/>
      <c r="J67" s="112">
        <f>G67+H67</f>
        <v>0</v>
      </c>
      <c r="K67" s="112"/>
      <c r="L67" s="112"/>
      <c r="M67" s="112"/>
      <c r="N67" s="112">
        <f>K67+L67</f>
        <v>0</v>
      </c>
    </row>
    <row r="68" spans="1:14" s="103" customFormat="1" ht="14.25">
      <c r="A68" s="162"/>
      <c r="B68" s="99" t="s">
        <v>111</v>
      </c>
      <c r="C68" s="217">
        <v>4409667</v>
      </c>
      <c r="D68" s="217">
        <v>98950</v>
      </c>
      <c r="E68" s="217">
        <v>98950</v>
      </c>
      <c r="F68" s="217">
        <v>4508617</v>
      </c>
      <c r="G68" s="221">
        <v>5006100</v>
      </c>
      <c r="H68" s="217">
        <v>99900</v>
      </c>
      <c r="I68" s="217">
        <v>99900</v>
      </c>
      <c r="J68" s="217">
        <v>5106000</v>
      </c>
      <c r="K68" s="217">
        <f>K7</f>
        <v>5382700</v>
      </c>
      <c r="L68" s="217">
        <v>95000</v>
      </c>
      <c r="M68" s="217">
        <v>95000</v>
      </c>
      <c r="N68" s="217">
        <f>L68+K68</f>
        <v>5477700</v>
      </c>
    </row>
    <row r="70" spans="1:14" ht="15.75">
      <c r="A70" s="173" t="s">
        <v>198</v>
      </c>
      <c r="B70" s="173"/>
      <c r="C70" s="173"/>
      <c r="D70" s="173"/>
      <c r="E70" s="173"/>
      <c r="F70" s="173"/>
      <c r="G70" s="62"/>
      <c r="H70" s="62"/>
      <c r="I70" s="62"/>
      <c r="J70" s="62"/>
      <c r="K70" s="62"/>
      <c r="L70" s="62"/>
      <c r="M70" s="62"/>
      <c r="N70" s="32" t="s">
        <v>110</v>
      </c>
    </row>
    <row r="71" spans="1:14" s="78" customFormat="1" ht="15" customHeight="1">
      <c r="A71" s="293" t="s">
        <v>152</v>
      </c>
      <c r="B71" s="293" t="s">
        <v>100</v>
      </c>
      <c r="C71" s="289" t="s">
        <v>194</v>
      </c>
      <c r="D71" s="290"/>
      <c r="E71" s="290"/>
      <c r="F71" s="291"/>
      <c r="G71" s="289" t="s">
        <v>195</v>
      </c>
      <c r="H71" s="290"/>
      <c r="I71" s="290"/>
      <c r="J71" s="291"/>
      <c r="K71" s="289" t="s">
        <v>196</v>
      </c>
      <c r="L71" s="290"/>
      <c r="M71" s="290"/>
      <c r="N71" s="291"/>
    </row>
    <row r="72" spans="1:14" s="78" customFormat="1" ht="45">
      <c r="A72" s="294"/>
      <c r="B72" s="295"/>
      <c r="C72" s="168" t="s">
        <v>25</v>
      </c>
      <c r="D72" s="115" t="s">
        <v>26</v>
      </c>
      <c r="E72" s="151" t="s">
        <v>114</v>
      </c>
      <c r="F72" s="151" t="s">
        <v>117</v>
      </c>
      <c r="G72" s="168" t="s">
        <v>25</v>
      </c>
      <c r="H72" s="115" t="s">
        <v>26</v>
      </c>
      <c r="I72" s="151" t="s">
        <v>114</v>
      </c>
      <c r="J72" s="151" t="s">
        <v>118</v>
      </c>
      <c r="K72" s="168" t="s">
        <v>25</v>
      </c>
      <c r="L72" s="115" t="s">
        <v>26</v>
      </c>
      <c r="M72" s="151" t="s">
        <v>114</v>
      </c>
      <c r="N72" s="151" t="s">
        <v>20</v>
      </c>
    </row>
    <row r="73" spans="1:14" s="78" customFormat="1" ht="15">
      <c r="A73" s="61">
        <v>1</v>
      </c>
      <c r="B73" s="61">
        <v>2</v>
      </c>
      <c r="C73" s="24">
        <v>3</v>
      </c>
      <c r="D73" s="24">
        <v>4</v>
      </c>
      <c r="E73" s="24">
        <v>5</v>
      </c>
      <c r="F73" s="24">
        <v>6</v>
      </c>
      <c r="G73" s="24">
        <v>7</v>
      </c>
      <c r="H73" s="24">
        <v>8</v>
      </c>
      <c r="I73" s="24">
        <v>9</v>
      </c>
      <c r="J73" s="24">
        <v>10</v>
      </c>
      <c r="K73" s="24">
        <v>11</v>
      </c>
      <c r="L73" s="24">
        <v>12</v>
      </c>
      <c r="M73" s="24">
        <v>13</v>
      </c>
      <c r="N73" s="24">
        <v>14</v>
      </c>
    </row>
    <row r="74" spans="1:14" s="78" customFormat="1" ht="15">
      <c r="A74" s="63"/>
      <c r="B74" s="77"/>
      <c r="C74" s="14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</row>
    <row r="75" spans="1:14" s="78" customFormat="1" ht="15">
      <c r="A75" s="63"/>
      <c r="B75" s="77"/>
      <c r="C75" s="146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</row>
    <row r="76" spans="1:14" s="78" customFormat="1" ht="15">
      <c r="A76" s="126"/>
      <c r="B76" s="99" t="s">
        <v>111</v>
      </c>
      <c r="C76" s="125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</sheetData>
  <sheetProtection/>
  <mergeCells count="15">
    <mergeCell ref="B45:B46"/>
    <mergeCell ref="C45:F45"/>
    <mergeCell ref="G45:J45"/>
    <mergeCell ref="C4:F4"/>
    <mergeCell ref="G4:J4"/>
    <mergeCell ref="A71:A72"/>
    <mergeCell ref="B71:B72"/>
    <mergeCell ref="A4:A5"/>
    <mergeCell ref="K45:N45"/>
    <mergeCell ref="A45:A46"/>
    <mergeCell ref="K4:N4"/>
    <mergeCell ref="B4:B5"/>
    <mergeCell ref="G71:J71"/>
    <mergeCell ref="K71:N71"/>
    <mergeCell ref="C71:F7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showZeros="0" zoomScaleSheetLayoutView="90" zoomScalePageLayoutView="0" workbookViewId="0" topLeftCell="A1">
      <selection activeCell="C9" sqref="C9"/>
    </sheetView>
  </sheetViews>
  <sheetFormatPr defaultColWidth="9.00390625" defaultRowHeight="12.75"/>
  <cols>
    <col min="1" max="1" width="13.125" style="31" customWidth="1"/>
    <col min="2" max="2" width="67.75390625" style="31" customWidth="1"/>
    <col min="3" max="10" width="12.75390625" style="31" customWidth="1"/>
    <col min="11" max="16384" width="9.125" style="31" customWidth="1"/>
  </cols>
  <sheetData>
    <row r="1" spans="2:10" s="54" customFormat="1" ht="15.75">
      <c r="B1" s="29"/>
      <c r="C1" s="29"/>
      <c r="D1" s="29"/>
      <c r="E1" s="29"/>
      <c r="F1" s="29"/>
      <c r="H1" s="129"/>
      <c r="I1" s="129"/>
      <c r="J1" s="138"/>
    </row>
    <row r="2" spans="1:10" s="33" customFormat="1" ht="15.75">
      <c r="A2" s="29" t="s">
        <v>250</v>
      </c>
      <c r="B2" s="31"/>
      <c r="C2" s="31"/>
      <c r="D2" s="31"/>
      <c r="E2" s="31"/>
      <c r="F2" s="31"/>
      <c r="G2" s="31"/>
      <c r="H2" s="31"/>
      <c r="I2" s="31"/>
      <c r="J2" s="32" t="s">
        <v>110</v>
      </c>
    </row>
    <row r="3" spans="1:10" s="78" customFormat="1" ht="15" customHeight="1">
      <c r="A3" s="293" t="s">
        <v>151</v>
      </c>
      <c r="B3" s="293" t="s">
        <v>100</v>
      </c>
      <c r="C3" s="296" t="s">
        <v>158</v>
      </c>
      <c r="D3" s="297"/>
      <c r="E3" s="297"/>
      <c r="F3" s="298"/>
      <c r="G3" s="296" t="s">
        <v>199</v>
      </c>
      <c r="H3" s="297"/>
      <c r="I3" s="297"/>
      <c r="J3" s="298"/>
    </row>
    <row r="4" spans="1:10" s="78" customFormat="1" ht="60" customHeight="1">
      <c r="A4" s="295"/>
      <c r="B4" s="294"/>
      <c r="C4" s="168" t="s">
        <v>25</v>
      </c>
      <c r="D4" s="115" t="s">
        <v>26</v>
      </c>
      <c r="E4" s="151" t="s">
        <v>114</v>
      </c>
      <c r="F4" s="151" t="s">
        <v>117</v>
      </c>
      <c r="G4" s="168" t="s">
        <v>25</v>
      </c>
      <c r="H4" s="115" t="s">
        <v>26</v>
      </c>
      <c r="I4" s="151" t="s">
        <v>114</v>
      </c>
      <c r="J4" s="151" t="s">
        <v>118</v>
      </c>
    </row>
    <row r="5" spans="1:10" s="78" customFormat="1" ht="15">
      <c r="A5" s="63">
        <v>1</v>
      </c>
      <c r="B5" s="63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</row>
    <row r="6" spans="1:10" s="78" customFormat="1" ht="15">
      <c r="A6" s="116">
        <v>2000</v>
      </c>
      <c r="B6" s="105" t="s">
        <v>27</v>
      </c>
      <c r="C6" s="205">
        <f aca="true" t="shared" si="0" ref="C6:J6">C7+C12+C40</f>
        <v>5801310</v>
      </c>
      <c r="D6" s="205">
        <f t="shared" si="0"/>
        <v>0</v>
      </c>
      <c r="E6" s="205">
        <f t="shared" si="0"/>
        <v>0</v>
      </c>
      <c r="F6" s="205">
        <f t="shared" si="0"/>
        <v>5801310</v>
      </c>
      <c r="G6" s="205">
        <f t="shared" si="0"/>
        <v>6064047</v>
      </c>
      <c r="H6" s="205">
        <f t="shared" si="0"/>
        <v>0</v>
      </c>
      <c r="I6" s="205">
        <f t="shared" si="0"/>
        <v>0</v>
      </c>
      <c r="J6" s="205">
        <f t="shared" si="0"/>
        <v>6064047</v>
      </c>
    </row>
    <row r="7" spans="1:10" s="78" customFormat="1" ht="15">
      <c r="A7" s="116">
        <v>2100</v>
      </c>
      <c r="B7" s="105" t="s">
        <v>28</v>
      </c>
      <c r="C7" s="205">
        <f>C8+C11</f>
        <v>5099112</v>
      </c>
      <c r="D7" s="205">
        <f aca="true" t="shared" si="1" ref="D7:J7">D8+D11</f>
        <v>0</v>
      </c>
      <c r="E7" s="205">
        <f t="shared" si="1"/>
        <v>0</v>
      </c>
      <c r="F7" s="205">
        <f t="shared" si="1"/>
        <v>5099112</v>
      </c>
      <c r="G7" s="205">
        <f t="shared" si="1"/>
        <v>5323429</v>
      </c>
      <c r="H7" s="205">
        <f t="shared" si="1"/>
        <v>0</v>
      </c>
      <c r="I7" s="205">
        <f t="shared" si="1"/>
        <v>0</v>
      </c>
      <c r="J7" s="205">
        <f t="shared" si="1"/>
        <v>5323429</v>
      </c>
    </row>
    <row r="8" spans="1:10" s="78" customFormat="1" ht="15">
      <c r="A8" s="117">
        <v>2110</v>
      </c>
      <c r="B8" s="106" t="s">
        <v>29</v>
      </c>
      <c r="C8" s="186">
        <f>C9</f>
        <v>4179600</v>
      </c>
      <c r="D8" s="186">
        <f aca="true" t="shared" si="2" ref="D8:J8">SUM(D9:D10)</f>
        <v>0</v>
      </c>
      <c r="E8" s="186">
        <f t="shared" si="2"/>
        <v>0</v>
      </c>
      <c r="F8" s="186">
        <f t="shared" si="2"/>
        <v>4179600</v>
      </c>
      <c r="G8" s="186">
        <f>G9</f>
        <v>4501429</v>
      </c>
      <c r="H8" s="112">
        <f t="shared" si="2"/>
        <v>0</v>
      </c>
      <c r="I8" s="112">
        <f t="shared" si="2"/>
        <v>0</v>
      </c>
      <c r="J8" s="186">
        <f t="shared" si="2"/>
        <v>4501429</v>
      </c>
    </row>
    <row r="9" spans="1:10" s="78" customFormat="1" ht="15">
      <c r="A9" s="117">
        <v>2111</v>
      </c>
      <c r="B9" s="106" t="s">
        <v>30</v>
      </c>
      <c r="C9" s="186">
        <f>'6.1-6.2.'!K10*108/100</f>
        <v>4179600</v>
      </c>
      <c r="D9" s="186"/>
      <c r="E9" s="186"/>
      <c r="F9" s="186">
        <f aca="true" t="shared" si="3" ref="F9:F35">C9+D9</f>
        <v>4179600</v>
      </c>
      <c r="G9" s="186">
        <f>C9*107.7/100</f>
        <v>4501429</v>
      </c>
      <c r="H9" s="112"/>
      <c r="I9" s="112"/>
      <c r="J9" s="186">
        <f>G9+H9</f>
        <v>4501429</v>
      </c>
    </row>
    <row r="10" spans="1:10" s="78" customFormat="1" ht="15">
      <c r="A10" s="117">
        <v>2112</v>
      </c>
      <c r="B10" s="106" t="s">
        <v>31</v>
      </c>
      <c r="C10" s="186">
        <f>'6.1-6.2.'!K11*108/100</f>
        <v>0</v>
      </c>
      <c r="D10" s="186"/>
      <c r="E10" s="186"/>
      <c r="F10" s="186">
        <f t="shared" si="3"/>
        <v>0</v>
      </c>
      <c r="G10" s="186"/>
      <c r="H10" s="112"/>
      <c r="I10" s="112"/>
      <c r="J10" s="186">
        <f>G10+H10</f>
        <v>0</v>
      </c>
    </row>
    <row r="11" spans="1:10" s="78" customFormat="1" ht="15">
      <c r="A11" s="117">
        <v>2120</v>
      </c>
      <c r="B11" s="106" t="s">
        <v>32</v>
      </c>
      <c r="C11" s="186">
        <f>'6.1-6.2.'!K12*108/100</f>
        <v>919512</v>
      </c>
      <c r="D11" s="186"/>
      <c r="E11" s="186"/>
      <c r="F11" s="186">
        <f t="shared" si="3"/>
        <v>919512</v>
      </c>
      <c r="G11" s="186">
        <v>822000</v>
      </c>
      <c r="H11" s="112"/>
      <c r="I11" s="112"/>
      <c r="J11" s="186">
        <f>G11+H11</f>
        <v>822000</v>
      </c>
    </row>
    <row r="12" spans="1:10" s="78" customFormat="1" ht="15">
      <c r="A12" s="116">
        <v>2200</v>
      </c>
      <c r="B12" s="105" t="s">
        <v>33</v>
      </c>
      <c r="C12" s="205">
        <f>C13+C16+C17+C19+C26</f>
        <v>700084</v>
      </c>
      <c r="D12" s="205">
        <f>D13+D16+D17+D19+D26</f>
        <v>0</v>
      </c>
      <c r="E12" s="205">
        <f>E13+E16+E17+E19+E26</f>
        <v>0</v>
      </c>
      <c r="F12" s="205">
        <f>F13+F16+F17+F19+F26</f>
        <v>700084</v>
      </c>
      <c r="G12" s="205">
        <f>G13+G14+G15+G16+G17+G18+G19+G26</f>
        <v>738392</v>
      </c>
      <c r="H12" s="111">
        <f>H13+H14+H15+H16+H17+H18+H19+H26</f>
        <v>0</v>
      </c>
      <c r="I12" s="111">
        <f>I13+I14+I15+I16+I17+I18+I19+I26</f>
        <v>0</v>
      </c>
      <c r="J12" s="205">
        <f>J13+J14+J15+J16+J17+J18+J19+J26</f>
        <v>738392</v>
      </c>
    </row>
    <row r="13" spans="1:10" s="78" customFormat="1" ht="15">
      <c r="A13" s="117">
        <v>2210</v>
      </c>
      <c r="B13" s="106" t="s">
        <v>34</v>
      </c>
      <c r="C13" s="186">
        <f>'6.1-6.2.'!K14*105.7/100</f>
        <v>216685</v>
      </c>
      <c r="D13" s="186"/>
      <c r="E13" s="186"/>
      <c r="F13" s="186">
        <f t="shared" si="3"/>
        <v>216685</v>
      </c>
      <c r="G13" s="186">
        <f aca="true" t="shared" si="4" ref="G13:G18">C13*105.3/100</f>
        <v>228169</v>
      </c>
      <c r="H13" s="112"/>
      <c r="I13" s="112"/>
      <c r="J13" s="186">
        <f aca="true" t="shared" si="5" ref="J13:J18">G13+H13</f>
        <v>228169</v>
      </c>
    </row>
    <row r="14" spans="1:10" s="78" customFormat="1" ht="15">
      <c r="A14" s="117">
        <v>2220</v>
      </c>
      <c r="B14" s="106" t="s">
        <v>35</v>
      </c>
      <c r="C14" s="186">
        <f>'6.1-6.2.'!K15*105.7/100</f>
        <v>0</v>
      </c>
      <c r="D14" s="112"/>
      <c r="E14" s="112"/>
      <c r="F14" s="112">
        <f t="shared" si="3"/>
        <v>0</v>
      </c>
      <c r="G14" s="186">
        <f t="shared" si="4"/>
        <v>0</v>
      </c>
      <c r="H14" s="112"/>
      <c r="I14" s="112"/>
      <c r="J14" s="186">
        <f t="shared" si="5"/>
        <v>0</v>
      </c>
    </row>
    <row r="15" spans="1:10" s="78" customFormat="1" ht="15">
      <c r="A15" s="117">
        <v>2230</v>
      </c>
      <c r="B15" s="106" t="s">
        <v>36</v>
      </c>
      <c r="C15" s="186">
        <f>'6.1-6.2.'!K16*105.7/100</f>
        <v>0</v>
      </c>
      <c r="D15" s="112"/>
      <c r="E15" s="112"/>
      <c r="F15" s="112">
        <f t="shared" si="3"/>
        <v>0</v>
      </c>
      <c r="G15" s="186">
        <f t="shared" si="4"/>
        <v>0</v>
      </c>
      <c r="H15" s="112"/>
      <c r="I15" s="112"/>
      <c r="J15" s="186">
        <f t="shared" si="5"/>
        <v>0</v>
      </c>
    </row>
    <row r="16" spans="1:10" s="78" customFormat="1" ht="15">
      <c r="A16" s="117">
        <v>2240</v>
      </c>
      <c r="B16" s="106" t="s">
        <v>37</v>
      </c>
      <c r="C16" s="186">
        <f>'6.1-6.2.'!K17*105.7/100</f>
        <v>317100</v>
      </c>
      <c r="D16" s="112"/>
      <c r="E16" s="112"/>
      <c r="F16" s="186">
        <f t="shared" si="3"/>
        <v>317100</v>
      </c>
      <c r="G16" s="186">
        <f t="shared" si="4"/>
        <v>333906</v>
      </c>
      <c r="H16" s="112"/>
      <c r="I16" s="112"/>
      <c r="J16" s="186">
        <f t="shared" si="5"/>
        <v>333906</v>
      </c>
    </row>
    <row r="17" spans="1:10" s="78" customFormat="1" ht="15">
      <c r="A17" s="117">
        <v>2250</v>
      </c>
      <c r="B17" s="106" t="s">
        <v>38</v>
      </c>
      <c r="C17" s="186">
        <f>'6.1-6.2.'!K18*105.7/100</f>
        <v>12684</v>
      </c>
      <c r="D17" s="112"/>
      <c r="E17" s="112"/>
      <c r="F17" s="186">
        <f t="shared" si="3"/>
        <v>12684</v>
      </c>
      <c r="G17" s="186">
        <f t="shared" si="4"/>
        <v>13356</v>
      </c>
      <c r="H17" s="112"/>
      <c r="I17" s="112"/>
      <c r="J17" s="186">
        <f t="shared" si="5"/>
        <v>13356</v>
      </c>
    </row>
    <row r="18" spans="1:10" s="78" customFormat="1" ht="15">
      <c r="A18" s="117">
        <v>2260</v>
      </c>
      <c r="B18" s="106" t="s">
        <v>39</v>
      </c>
      <c r="C18" s="186">
        <f>'6.1-6.2.'!K19*105.7/100</f>
        <v>0</v>
      </c>
      <c r="D18" s="112"/>
      <c r="E18" s="112"/>
      <c r="F18" s="112">
        <f t="shared" si="3"/>
        <v>0</v>
      </c>
      <c r="G18" s="186">
        <f t="shared" si="4"/>
        <v>0</v>
      </c>
      <c r="H18" s="112"/>
      <c r="I18" s="112"/>
      <c r="J18" s="186">
        <f t="shared" si="5"/>
        <v>0</v>
      </c>
    </row>
    <row r="19" spans="1:11" s="78" customFormat="1" ht="15">
      <c r="A19" s="117">
        <v>2270</v>
      </c>
      <c r="B19" s="106" t="s">
        <v>40</v>
      </c>
      <c r="C19" s="186">
        <f aca="true" t="shared" si="6" ref="C19:K19">C20+C21+C22+C23+C24+C25</f>
        <v>150444</v>
      </c>
      <c r="D19" s="186">
        <f t="shared" si="6"/>
        <v>0</v>
      </c>
      <c r="E19" s="186">
        <f t="shared" si="6"/>
        <v>0</v>
      </c>
      <c r="F19" s="186">
        <f t="shared" si="6"/>
        <v>150444</v>
      </c>
      <c r="G19" s="186">
        <f t="shared" si="6"/>
        <v>159622</v>
      </c>
      <c r="H19" s="186">
        <f t="shared" si="6"/>
        <v>0</v>
      </c>
      <c r="I19" s="186">
        <f t="shared" si="6"/>
        <v>0</v>
      </c>
      <c r="J19" s="186">
        <f t="shared" si="6"/>
        <v>159622</v>
      </c>
      <c r="K19" s="196">
        <f t="shared" si="6"/>
        <v>0</v>
      </c>
    </row>
    <row r="20" spans="1:10" s="78" customFormat="1" ht="15">
      <c r="A20" s="117">
        <v>2271</v>
      </c>
      <c r="B20" s="197" t="s">
        <v>41</v>
      </c>
      <c r="C20" s="198">
        <f>'6.1-6.2.'!K21*1.08</f>
        <v>0</v>
      </c>
      <c r="D20" s="198"/>
      <c r="F20" s="112"/>
      <c r="G20" s="112"/>
      <c r="H20" s="112"/>
      <c r="I20" s="112"/>
      <c r="J20" s="186">
        <f aca="true" t="shared" si="7" ref="J20:J25">G20+H20</f>
        <v>0</v>
      </c>
    </row>
    <row r="21" spans="1:10" s="78" customFormat="1" ht="15">
      <c r="A21" s="117">
        <v>2272</v>
      </c>
      <c r="B21" s="106" t="s">
        <v>42</v>
      </c>
      <c r="C21" s="203">
        <f>'6.1-6.2.'!K22*1.08</f>
        <v>5076</v>
      </c>
      <c r="D21" s="203">
        <f>'6.1-6.2.'!L22*1.08</f>
        <v>0</v>
      </c>
      <c r="E21" s="203">
        <f>'6.1-6.2.'!M22*1.08</f>
        <v>0</v>
      </c>
      <c r="F21" s="203">
        <f>'6.1-6.2.'!N22*1.08</f>
        <v>5076</v>
      </c>
      <c r="G21" s="186">
        <f>C21*1.061</f>
        <v>5386</v>
      </c>
      <c r="H21" s="112"/>
      <c r="I21" s="112"/>
      <c r="J21" s="186">
        <f t="shared" si="7"/>
        <v>5386</v>
      </c>
    </row>
    <row r="22" spans="1:10" s="78" customFormat="1" ht="15">
      <c r="A22" s="117">
        <v>2273</v>
      </c>
      <c r="B22" s="106" t="s">
        <v>43</v>
      </c>
      <c r="C22" s="203">
        <f>'6.1-6.2.'!K23*1.08</f>
        <v>55080</v>
      </c>
      <c r="D22" s="204"/>
      <c r="E22" s="204"/>
      <c r="F22" s="203">
        <f>'6.1-6.2.'!N23*1.08</f>
        <v>55080</v>
      </c>
      <c r="G22" s="186">
        <f>C22*1.061</f>
        <v>58440</v>
      </c>
      <c r="H22" s="112"/>
      <c r="I22" s="112"/>
      <c r="J22" s="186">
        <f t="shared" si="7"/>
        <v>58440</v>
      </c>
    </row>
    <row r="23" spans="1:10" s="78" customFormat="1" ht="15">
      <c r="A23" s="117">
        <v>2274</v>
      </c>
      <c r="B23" s="106" t="s">
        <v>44</v>
      </c>
      <c r="C23" s="203">
        <f>'6.1-6.2.'!K24*1.08</f>
        <v>79164</v>
      </c>
      <c r="D23" s="204"/>
      <c r="E23" s="204"/>
      <c r="F23" s="203">
        <f>'6.1-6.2.'!N24*1.08</f>
        <v>79164</v>
      </c>
      <c r="G23" s="186">
        <f>C23*1.061</f>
        <v>83993</v>
      </c>
      <c r="H23" s="112"/>
      <c r="I23" s="112"/>
      <c r="J23" s="186">
        <f t="shared" si="7"/>
        <v>83993</v>
      </c>
    </row>
    <row r="24" spans="1:10" s="78" customFormat="1" ht="15">
      <c r="A24" s="117">
        <v>2275</v>
      </c>
      <c r="B24" s="106" t="s">
        <v>45</v>
      </c>
      <c r="C24" s="203">
        <f>'6.1-6.2.'!K25*1.08</f>
        <v>11124</v>
      </c>
      <c r="D24" s="204"/>
      <c r="E24" s="204"/>
      <c r="F24" s="203">
        <f>'6.1-6.2.'!N25*1.08</f>
        <v>11124</v>
      </c>
      <c r="G24" s="186">
        <f>C24*1.061</f>
        <v>11803</v>
      </c>
      <c r="H24" s="112"/>
      <c r="I24" s="112"/>
      <c r="J24" s="186">
        <f t="shared" si="7"/>
        <v>11803</v>
      </c>
    </row>
    <row r="25" spans="1:10" s="78" customFormat="1" ht="15">
      <c r="A25" s="117">
        <v>2276</v>
      </c>
      <c r="B25" s="106" t="s">
        <v>106</v>
      </c>
      <c r="C25" s="203">
        <f>'6.1-6.2.'!K26*1.08</f>
        <v>0</v>
      </c>
      <c r="D25" s="204"/>
      <c r="E25" s="204"/>
      <c r="F25" s="204"/>
      <c r="G25" s="112"/>
      <c r="H25" s="112"/>
      <c r="I25" s="112"/>
      <c r="J25" s="186">
        <f t="shared" si="7"/>
        <v>0</v>
      </c>
    </row>
    <row r="26" spans="1:10" s="78" customFormat="1" ht="25.5">
      <c r="A26" s="117">
        <v>2280</v>
      </c>
      <c r="B26" s="106" t="s">
        <v>46</v>
      </c>
      <c r="C26" s="204">
        <f aca="true" t="shared" si="8" ref="C26:J26">SUM(C27:C28)</f>
        <v>3171</v>
      </c>
      <c r="D26" s="204">
        <f t="shared" si="8"/>
        <v>0</v>
      </c>
      <c r="E26" s="204">
        <f t="shared" si="8"/>
        <v>0</v>
      </c>
      <c r="F26" s="204">
        <f t="shared" si="8"/>
        <v>3171</v>
      </c>
      <c r="G26" s="186">
        <f t="shared" si="8"/>
        <v>3339</v>
      </c>
      <c r="H26" s="112">
        <f t="shared" si="8"/>
        <v>0</v>
      </c>
      <c r="I26" s="112">
        <f t="shared" si="8"/>
        <v>0</v>
      </c>
      <c r="J26" s="186">
        <f t="shared" si="8"/>
        <v>3339</v>
      </c>
    </row>
    <row r="27" spans="1:10" s="78" customFormat="1" ht="25.5">
      <c r="A27" s="117">
        <v>2281</v>
      </c>
      <c r="B27" s="106" t="s">
        <v>47</v>
      </c>
      <c r="C27" s="112"/>
      <c r="D27" s="112"/>
      <c r="E27" s="112"/>
      <c r="F27" s="112"/>
      <c r="G27" s="112"/>
      <c r="H27" s="112"/>
      <c r="I27" s="112"/>
      <c r="J27" s="186">
        <f>G27+H27</f>
        <v>0</v>
      </c>
    </row>
    <row r="28" spans="1:10" s="78" customFormat="1" ht="25.5">
      <c r="A28" s="117">
        <v>2282</v>
      </c>
      <c r="B28" s="106" t="s">
        <v>48</v>
      </c>
      <c r="C28" s="186">
        <f>'6.1-6.2.'!K29*105.7/100</f>
        <v>3171</v>
      </c>
      <c r="D28" s="186"/>
      <c r="E28" s="186"/>
      <c r="F28" s="186">
        <f t="shared" si="3"/>
        <v>3171</v>
      </c>
      <c r="G28" s="186">
        <f>C28*105.3/100</f>
        <v>3339</v>
      </c>
      <c r="H28" s="186"/>
      <c r="I28" s="112"/>
      <c r="J28" s="186">
        <f>G28+H28</f>
        <v>3339</v>
      </c>
    </row>
    <row r="29" spans="1:10" s="78" customFormat="1" ht="15">
      <c r="A29" s="116">
        <v>2400</v>
      </c>
      <c r="B29" s="105" t="s">
        <v>49</v>
      </c>
      <c r="C29" s="205">
        <f aca="true" t="shared" si="9" ref="C29:J29">SUM(C30:C31)</f>
        <v>0</v>
      </c>
      <c r="D29" s="205">
        <f t="shared" si="9"/>
        <v>0</v>
      </c>
      <c r="E29" s="205">
        <f t="shared" si="9"/>
        <v>0</v>
      </c>
      <c r="F29" s="205">
        <f t="shared" si="9"/>
        <v>0</v>
      </c>
      <c r="G29" s="205">
        <f t="shared" si="9"/>
        <v>0</v>
      </c>
      <c r="H29" s="205">
        <f t="shared" si="9"/>
        <v>0</v>
      </c>
      <c r="I29" s="111">
        <f t="shared" si="9"/>
        <v>0</v>
      </c>
      <c r="J29" s="205">
        <f t="shared" si="9"/>
        <v>0</v>
      </c>
    </row>
    <row r="30" spans="1:10" s="78" customFormat="1" ht="15">
      <c r="A30" s="117">
        <v>2410</v>
      </c>
      <c r="B30" s="106" t="s">
        <v>50</v>
      </c>
      <c r="C30" s="186"/>
      <c r="D30" s="186"/>
      <c r="E30" s="186"/>
      <c r="F30" s="186">
        <f t="shared" si="3"/>
        <v>0</v>
      </c>
      <c r="G30" s="186"/>
      <c r="H30" s="186"/>
      <c r="I30" s="112"/>
      <c r="J30" s="186">
        <f aca="true" t="shared" si="10" ref="J30:J35">G30+H30</f>
        <v>0</v>
      </c>
    </row>
    <row r="31" spans="1:10" s="78" customFormat="1" ht="15">
      <c r="A31" s="117">
        <v>2420</v>
      </c>
      <c r="B31" s="106" t="s">
        <v>51</v>
      </c>
      <c r="C31" s="186"/>
      <c r="D31" s="186"/>
      <c r="E31" s="186"/>
      <c r="F31" s="186">
        <f t="shared" si="3"/>
        <v>0</v>
      </c>
      <c r="G31" s="186"/>
      <c r="H31" s="186"/>
      <c r="I31" s="112"/>
      <c r="J31" s="186">
        <f t="shared" si="10"/>
        <v>0</v>
      </c>
    </row>
    <row r="32" spans="1:10" s="78" customFormat="1" ht="15">
      <c r="A32" s="116">
        <v>2600</v>
      </c>
      <c r="B32" s="105" t="s">
        <v>52</v>
      </c>
      <c r="C32" s="205">
        <f>SUM(C33:C35)</f>
        <v>0</v>
      </c>
      <c r="D32" s="205">
        <f>SUM(D33:D35)</f>
        <v>0</v>
      </c>
      <c r="E32" s="205">
        <f>SUM(E33:E35)</f>
        <v>0</v>
      </c>
      <c r="F32" s="205">
        <f t="shared" si="3"/>
        <v>0</v>
      </c>
      <c r="G32" s="205">
        <f>SUM(G33:G35)</f>
        <v>0</v>
      </c>
      <c r="H32" s="205">
        <f>SUM(H33:H35)</f>
        <v>0</v>
      </c>
      <c r="I32" s="111">
        <f>SUM(I33:I35)</f>
        <v>0</v>
      </c>
      <c r="J32" s="205">
        <f t="shared" si="10"/>
        <v>0</v>
      </c>
    </row>
    <row r="33" spans="1:10" s="78" customFormat="1" ht="15">
      <c r="A33" s="117">
        <v>2610</v>
      </c>
      <c r="B33" s="106" t="s">
        <v>53</v>
      </c>
      <c r="C33" s="186"/>
      <c r="D33" s="186"/>
      <c r="E33" s="186"/>
      <c r="F33" s="186">
        <f t="shared" si="3"/>
        <v>0</v>
      </c>
      <c r="G33" s="186"/>
      <c r="H33" s="186"/>
      <c r="I33" s="112"/>
      <c r="J33" s="186">
        <f t="shared" si="10"/>
        <v>0</v>
      </c>
    </row>
    <row r="34" spans="1:10" s="78" customFormat="1" ht="15">
      <c r="A34" s="118">
        <v>2620</v>
      </c>
      <c r="B34" s="107" t="s">
        <v>54</v>
      </c>
      <c r="C34" s="206"/>
      <c r="D34" s="206"/>
      <c r="E34" s="206"/>
      <c r="F34" s="206">
        <f t="shared" si="3"/>
        <v>0</v>
      </c>
      <c r="G34" s="206"/>
      <c r="H34" s="206"/>
      <c r="I34" s="113"/>
      <c r="J34" s="206">
        <f t="shared" si="10"/>
        <v>0</v>
      </c>
    </row>
    <row r="35" spans="1:10" s="78" customFormat="1" ht="15">
      <c r="A35" s="119">
        <v>2630</v>
      </c>
      <c r="B35" s="108" t="s">
        <v>55</v>
      </c>
      <c r="C35" s="186"/>
      <c r="D35" s="186"/>
      <c r="E35" s="186"/>
      <c r="F35" s="186">
        <f t="shared" si="3"/>
        <v>0</v>
      </c>
      <c r="G35" s="186"/>
      <c r="H35" s="186"/>
      <c r="I35" s="112"/>
      <c r="J35" s="186">
        <f t="shared" si="10"/>
        <v>0</v>
      </c>
    </row>
    <row r="36" spans="1:10" s="78" customFormat="1" ht="15">
      <c r="A36" s="120">
        <v>2700</v>
      </c>
      <c r="B36" s="109" t="s">
        <v>56</v>
      </c>
      <c r="C36" s="205"/>
      <c r="D36" s="205">
        <f aca="true" t="shared" si="11" ref="D36:I36">SUM(D37:D39)</f>
        <v>0</v>
      </c>
      <c r="E36" s="205">
        <f t="shared" si="11"/>
        <v>0</v>
      </c>
      <c r="F36" s="205"/>
      <c r="G36" s="205"/>
      <c r="H36" s="205">
        <f t="shared" si="11"/>
        <v>0</v>
      </c>
      <c r="I36" s="111">
        <f t="shared" si="11"/>
        <v>0</v>
      </c>
      <c r="J36" s="205"/>
    </row>
    <row r="37" spans="1:10" s="78" customFormat="1" ht="15">
      <c r="A37" s="119">
        <v>2710</v>
      </c>
      <c r="B37" s="108" t="s">
        <v>57</v>
      </c>
      <c r="C37" s="186"/>
      <c r="D37" s="186"/>
      <c r="E37" s="186"/>
      <c r="F37" s="186">
        <f>C37+D37</f>
        <v>0</v>
      </c>
      <c r="G37" s="186"/>
      <c r="H37" s="186"/>
      <c r="I37" s="112"/>
      <c r="J37" s="186">
        <f>G37+H37</f>
        <v>0</v>
      </c>
    </row>
    <row r="38" spans="1:10" s="78" customFormat="1" ht="15">
      <c r="A38" s="121">
        <v>2720</v>
      </c>
      <c r="B38" s="110" t="s">
        <v>58</v>
      </c>
      <c r="C38" s="207"/>
      <c r="D38" s="207"/>
      <c r="E38" s="207"/>
      <c r="F38" s="207">
        <f>C38+D38</f>
        <v>0</v>
      </c>
      <c r="G38" s="207"/>
      <c r="H38" s="207"/>
      <c r="I38" s="114"/>
      <c r="J38" s="207">
        <f>G38+H38</f>
        <v>0</v>
      </c>
    </row>
    <row r="39" spans="1:10" s="78" customFormat="1" ht="15">
      <c r="A39" s="117">
        <v>2730</v>
      </c>
      <c r="B39" s="106" t="s">
        <v>59</v>
      </c>
      <c r="C39" s="186"/>
      <c r="D39" s="186"/>
      <c r="E39" s="186"/>
      <c r="F39" s="186"/>
      <c r="G39" s="186"/>
      <c r="H39" s="186"/>
      <c r="I39" s="112"/>
      <c r="J39" s="186"/>
    </row>
    <row r="40" spans="1:10" s="78" customFormat="1" ht="15">
      <c r="A40" s="116">
        <v>2800</v>
      </c>
      <c r="B40" s="105" t="s">
        <v>60</v>
      </c>
      <c r="C40" s="205">
        <f>'6.1-6.2.'!K41*105.7/100</f>
        <v>2114</v>
      </c>
      <c r="D40" s="205"/>
      <c r="E40" s="205"/>
      <c r="F40" s="205">
        <f>C40+D40</f>
        <v>2114</v>
      </c>
      <c r="G40" s="205">
        <f>C40*105.3/100</f>
        <v>2226</v>
      </c>
      <c r="H40" s="205"/>
      <c r="I40" s="111"/>
      <c r="J40" s="205">
        <f>G40+H40</f>
        <v>2226</v>
      </c>
    </row>
    <row r="41" spans="2:10" ht="15.75">
      <c r="B41" s="29"/>
      <c r="C41" s="209"/>
      <c r="D41" s="209"/>
      <c r="E41" s="209"/>
      <c r="F41" s="209"/>
      <c r="G41" s="210"/>
      <c r="H41" s="211"/>
      <c r="I41" s="129"/>
      <c r="J41" s="208"/>
    </row>
    <row r="42" spans="2:10" ht="15.75">
      <c r="B42" s="29"/>
      <c r="C42" s="29"/>
      <c r="D42" s="29"/>
      <c r="E42" s="29"/>
      <c r="F42" s="29"/>
      <c r="G42" s="78"/>
      <c r="H42" s="129"/>
      <c r="I42" s="129"/>
      <c r="J42" s="138"/>
    </row>
    <row r="43" spans="1:10" ht="12" customHeight="1">
      <c r="A43" s="81"/>
      <c r="B43" s="82"/>
      <c r="C43" s="83"/>
      <c r="D43" s="83"/>
      <c r="E43" s="83"/>
      <c r="F43" s="83"/>
      <c r="G43" s="83"/>
      <c r="H43" s="83"/>
      <c r="I43" s="83"/>
      <c r="J43" s="32" t="s">
        <v>110</v>
      </c>
    </row>
    <row r="44" spans="1:10" ht="15" customHeight="1">
      <c r="A44" s="293" t="s">
        <v>151</v>
      </c>
      <c r="B44" s="293" t="s">
        <v>100</v>
      </c>
      <c r="C44" s="296" t="s">
        <v>158</v>
      </c>
      <c r="D44" s="297"/>
      <c r="E44" s="297"/>
      <c r="F44" s="298"/>
      <c r="G44" s="296" t="s">
        <v>199</v>
      </c>
      <c r="H44" s="297"/>
      <c r="I44" s="297"/>
      <c r="J44" s="298"/>
    </row>
    <row r="45" spans="1:10" ht="60" customHeight="1">
      <c r="A45" s="295"/>
      <c r="B45" s="294"/>
      <c r="C45" s="168" t="s">
        <v>25</v>
      </c>
      <c r="D45" s="115" t="s">
        <v>26</v>
      </c>
      <c r="E45" s="151" t="s">
        <v>114</v>
      </c>
      <c r="F45" s="151" t="s">
        <v>117</v>
      </c>
      <c r="G45" s="168" t="s">
        <v>25</v>
      </c>
      <c r="H45" s="115" t="s">
        <v>26</v>
      </c>
      <c r="I45" s="151" t="s">
        <v>114</v>
      </c>
      <c r="J45" s="151" t="s">
        <v>118</v>
      </c>
    </row>
    <row r="46" spans="1:10" s="78" customFormat="1" ht="15">
      <c r="A46" s="63">
        <v>1</v>
      </c>
      <c r="B46" s="63">
        <v>2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</row>
    <row r="47" spans="1:10" s="78" customFormat="1" ht="15">
      <c r="A47" s="116">
        <v>3000</v>
      </c>
      <c r="B47" s="105" t="s">
        <v>61</v>
      </c>
      <c r="C47" s="111">
        <f aca="true" t="shared" si="12" ref="C47:J47">C48+C62</f>
        <v>0</v>
      </c>
      <c r="D47" s="205">
        <f t="shared" si="12"/>
        <v>100400</v>
      </c>
      <c r="E47" s="205">
        <f t="shared" si="12"/>
        <v>100400</v>
      </c>
      <c r="F47" s="205">
        <f t="shared" si="12"/>
        <v>100400</v>
      </c>
      <c r="G47" s="205">
        <f t="shared" si="12"/>
        <v>0</v>
      </c>
      <c r="H47" s="205">
        <f>H48</f>
        <v>103400</v>
      </c>
      <c r="I47" s="205">
        <f t="shared" si="12"/>
        <v>103400</v>
      </c>
      <c r="J47" s="205">
        <f t="shared" si="12"/>
        <v>103400</v>
      </c>
    </row>
    <row r="48" spans="1:10" s="78" customFormat="1" ht="15">
      <c r="A48" s="116">
        <v>3100</v>
      </c>
      <c r="B48" s="105" t="s">
        <v>62</v>
      </c>
      <c r="C48" s="111">
        <f aca="true" t="shared" si="13" ref="C48:J48">C49+C50+C53+C56+C60+C61</f>
        <v>0</v>
      </c>
      <c r="D48" s="205">
        <f>D49</f>
        <v>100400</v>
      </c>
      <c r="E48" s="205">
        <f>E49</f>
        <v>100400</v>
      </c>
      <c r="F48" s="205">
        <f>F49</f>
        <v>100400</v>
      </c>
      <c r="G48" s="205">
        <f t="shared" si="13"/>
        <v>0</v>
      </c>
      <c r="H48" s="205">
        <f t="shared" si="13"/>
        <v>103400</v>
      </c>
      <c r="I48" s="205">
        <f t="shared" si="13"/>
        <v>103400</v>
      </c>
      <c r="J48" s="205">
        <f t="shared" si="13"/>
        <v>103400</v>
      </c>
    </row>
    <row r="49" spans="1:10" s="78" customFormat="1" ht="15">
      <c r="A49" s="117">
        <v>3110</v>
      </c>
      <c r="B49" s="106" t="s">
        <v>63</v>
      </c>
      <c r="C49" s="112"/>
      <c r="D49" s="186">
        <v>100400</v>
      </c>
      <c r="E49" s="186">
        <v>100400</v>
      </c>
      <c r="F49" s="186">
        <f aca="true" t="shared" si="14" ref="F49:F66">C49+D49</f>
        <v>100400</v>
      </c>
      <c r="G49" s="186"/>
      <c r="H49" s="186">
        <v>103400</v>
      </c>
      <c r="I49" s="186">
        <v>103400</v>
      </c>
      <c r="J49" s="186">
        <f>G49+H49</f>
        <v>103400</v>
      </c>
    </row>
    <row r="50" spans="1:10" s="78" customFormat="1" ht="15">
      <c r="A50" s="117">
        <v>3120</v>
      </c>
      <c r="B50" s="106" t="s">
        <v>64</v>
      </c>
      <c r="C50" s="112">
        <f aca="true" t="shared" si="15" ref="C50:J50">SUM(C51:C52)</f>
        <v>0</v>
      </c>
      <c r="D50" s="112">
        <f t="shared" si="15"/>
        <v>0</v>
      </c>
      <c r="E50" s="112">
        <f t="shared" si="15"/>
        <v>0</v>
      </c>
      <c r="F50" s="112">
        <f t="shared" si="15"/>
        <v>0</v>
      </c>
      <c r="G50" s="112">
        <f t="shared" si="15"/>
        <v>0</v>
      </c>
      <c r="H50" s="112">
        <f t="shared" si="15"/>
        <v>0</v>
      </c>
      <c r="I50" s="112">
        <f t="shared" si="15"/>
        <v>0</v>
      </c>
      <c r="J50" s="112">
        <f t="shared" si="15"/>
        <v>0</v>
      </c>
    </row>
    <row r="51" spans="1:10" s="78" customFormat="1" ht="15">
      <c r="A51" s="117">
        <v>3121</v>
      </c>
      <c r="B51" s="106" t="s">
        <v>65</v>
      </c>
      <c r="C51" s="112"/>
      <c r="D51" s="112"/>
      <c r="E51" s="112"/>
      <c r="F51" s="112">
        <f t="shared" si="14"/>
        <v>0</v>
      </c>
      <c r="G51" s="112"/>
      <c r="H51" s="112"/>
      <c r="I51" s="112"/>
      <c r="J51" s="112">
        <f>G51+H51</f>
        <v>0</v>
      </c>
    </row>
    <row r="52" spans="1:10" s="78" customFormat="1" ht="15">
      <c r="A52" s="117">
        <v>3122</v>
      </c>
      <c r="B52" s="106" t="s">
        <v>66</v>
      </c>
      <c r="C52" s="112"/>
      <c r="D52" s="112"/>
      <c r="E52" s="112"/>
      <c r="F52" s="112">
        <f t="shared" si="14"/>
        <v>0</v>
      </c>
      <c r="G52" s="112"/>
      <c r="H52" s="112"/>
      <c r="I52" s="112"/>
      <c r="J52" s="112">
        <f>G52+H52</f>
        <v>0</v>
      </c>
    </row>
    <row r="53" spans="1:10" s="78" customFormat="1" ht="15">
      <c r="A53" s="117">
        <v>3130</v>
      </c>
      <c r="B53" s="106" t="s">
        <v>67</v>
      </c>
      <c r="C53" s="112">
        <f aca="true" t="shared" si="16" ref="C53:J53">SUM(C54:C55)</f>
        <v>0</v>
      </c>
      <c r="D53" s="112">
        <f t="shared" si="16"/>
        <v>0</v>
      </c>
      <c r="E53" s="112">
        <f t="shared" si="16"/>
        <v>0</v>
      </c>
      <c r="F53" s="112">
        <f t="shared" si="16"/>
        <v>0</v>
      </c>
      <c r="G53" s="112">
        <f t="shared" si="16"/>
        <v>0</v>
      </c>
      <c r="H53" s="112">
        <f t="shared" si="16"/>
        <v>0</v>
      </c>
      <c r="I53" s="112">
        <f t="shared" si="16"/>
        <v>0</v>
      </c>
      <c r="J53" s="112">
        <f t="shared" si="16"/>
        <v>0</v>
      </c>
    </row>
    <row r="54" spans="1:10" s="78" customFormat="1" ht="15">
      <c r="A54" s="117">
        <v>3131</v>
      </c>
      <c r="B54" s="106" t="s">
        <v>68</v>
      </c>
      <c r="C54" s="112"/>
      <c r="D54" s="112"/>
      <c r="E54" s="112"/>
      <c r="F54" s="112">
        <f t="shared" si="14"/>
        <v>0</v>
      </c>
      <c r="G54" s="112"/>
      <c r="H54" s="112"/>
      <c r="I54" s="112"/>
      <c r="J54" s="112">
        <f>G54+H54</f>
        <v>0</v>
      </c>
    </row>
    <row r="55" spans="1:10" s="78" customFormat="1" ht="15">
      <c r="A55" s="117">
        <v>3132</v>
      </c>
      <c r="B55" s="106" t="s">
        <v>69</v>
      </c>
      <c r="C55" s="112"/>
      <c r="D55" s="112"/>
      <c r="E55" s="112"/>
      <c r="F55" s="112">
        <f t="shared" si="14"/>
        <v>0</v>
      </c>
      <c r="G55" s="112"/>
      <c r="H55" s="112"/>
      <c r="I55" s="112"/>
      <c r="J55" s="112">
        <f>G55+H55</f>
        <v>0</v>
      </c>
    </row>
    <row r="56" spans="1:10" s="78" customFormat="1" ht="15">
      <c r="A56" s="117">
        <v>3140</v>
      </c>
      <c r="B56" s="106" t="s">
        <v>70</v>
      </c>
      <c r="C56" s="112">
        <f aca="true" t="shared" si="17" ref="C56:J56">SUM(C57:C59)</f>
        <v>0</v>
      </c>
      <c r="D56" s="112">
        <f t="shared" si="17"/>
        <v>0</v>
      </c>
      <c r="E56" s="112">
        <f t="shared" si="17"/>
        <v>0</v>
      </c>
      <c r="F56" s="112">
        <f t="shared" si="17"/>
        <v>0</v>
      </c>
      <c r="G56" s="112">
        <f t="shared" si="17"/>
        <v>0</v>
      </c>
      <c r="H56" s="112">
        <f t="shared" si="17"/>
        <v>0</v>
      </c>
      <c r="I56" s="112">
        <f t="shared" si="17"/>
        <v>0</v>
      </c>
      <c r="J56" s="112">
        <f t="shared" si="17"/>
        <v>0</v>
      </c>
    </row>
    <row r="57" spans="1:10" s="78" customFormat="1" ht="15">
      <c r="A57" s="117">
        <v>3141</v>
      </c>
      <c r="B57" s="106" t="s">
        <v>71</v>
      </c>
      <c r="C57" s="112"/>
      <c r="D57" s="112"/>
      <c r="E57" s="112"/>
      <c r="F57" s="112">
        <f t="shared" si="14"/>
        <v>0</v>
      </c>
      <c r="G57" s="112"/>
      <c r="H57" s="112"/>
      <c r="I57" s="112"/>
      <c r="J57" s="112">
        <f>G57+H57</f>
        <v>0</v>
      </c>
    </row>
    <row r="58" spans="1:10" s="78" customFormat="1" ht="15">
      <c r="A58" s="117">
        <v>3142</v>
      </c>
      <c r="B58" s="106" t="s">
        <v>72</v>
      </c>
      <c r="C58" s="112"/>
      <c r="D58" s="112"/>
      <c r="E58" s="112"/>
      <c r="F58" s="112">
        <f t="shared" si="14"/>
        <v>0</v>
      </c>
      <c r="G58" s="112"/>
      <c r="H58" s="112"/>
      <c r="I58" s="112"/>
      <c r="J58" s="112">
        <f>G58+H58</f>
        <v>0</v>
      </c>
    </row>
    <row r="59" spans="1:10" s="78" customFormat="1" ht="15">
      <c r="A59" s="117">
        <v>3143</v>
      </c>
      <c r="B59" s="106" t="s">
        <v>73</v>
      </c>
      <c r="C59" s="112"/>
      <c r="D59" s="112"/>
      <c r="E59" s="112"/>
      <c r="F59" s="112">
        <f t="shared" si="14"/>
        <v>0</v>
      </c>
      <c r="G59" s="112"/>
      <c r="H59" s="112"/>
      <c r="I59" s="112"/>
      <c r="J59" s="112">
        <f>G59+H59</f>
        <v>0</v>
      </c>
    </row>
    <row r="60" spans="1:10" s="78" customFormat="1" ht="15">
      <c r="A60" s="117">
        <v>3150</v>
      </c>
      <c r="B60" s="106" t="s">
        <v>74</v>
      </c>
      <c r="C60" s="112"/>
      <c r="D60" s="112"/>
      <c r="E60" s="112"/>
      <c r="F60" s="112">
        <f t="shared" si="14"/>
        <v>0</v>
      </c>
      <c r="G60" s="112"/>
      <c r="H60" s="112"/>
      <c r="I60" s="112"/>
      <c r="J60" s="112">
        <f>G60+H60</f>
        <v>0</v>
      </c>
    </row>
    <row r="61" spans="1:10" s="78" customFormat="1" ht="15">
      <c r="A61" s="117">
        <v>3160</v>
      </c>
      <c r="B61" s="106" t="s">
        <v>75</v>
      </c>
      <c r="C61" s="112"/>
      <c r="D61" s="112"/>
      <c r="E61" s="112"/>
      <c r="F61" s="112">
        <f t="shared" si="14"/>
        <v>0</v>
      </c>
      <c r="G61" s="112"/>
      <c r="H61" s="112"/>
      <c r="I61" s="112"/>
      <c r="J61" s="112">
        <f>G61+H61</f>
        <v>0</v>
      </c>
    </row>
    <row r="62" spans="1:10" s="78" customFormat="1" ht="15">
      <c r="A62" s="116">
        <v>3200</v>
      </c>
      <c r="B62" s="105" t="s">
        <v>76</v>
      </c>
      <c r="C62" s="111">
        <f aca="true" t="shared" si="18" ref="C62:J62">SUM(C63:C66)</f>
        <v>0</v>
      </c>
      <c r="D62" s="111">
        <f t="shared" si="18"/>
        <v>0</v>
      </c>
      <c r="E62" s="111">
        <f t="shared" si="18"/>
        <v>0</v>
      </c>
      <c r="F62" s="111">
        <f t="shared" si="18"/>
        <v>0</v>
      </c>
      <c r="G62" s="111">
        <f t="shared" si="18"/>
        <v>0</v>
      </c>
      <c r="H62" s="111">
        <f t="shared" si="18"/>
        <v>0</v>
      </c>
      <c r="I62" s="111">
        <f t="shared" si="18"/>
        <v>0</v>
      </c>
      <c r="J62" s="111">
        <f t="shared" si="18"/>
        <v>0</v>
      </c>
    </row>
    <row r="63" spans="1:10" s="78" customFormat="1" ht="15">
      <c r="A63" s="117">
        <v>3210</v>
      </c>
      <c r="B63" s="106" t="s">
        <v>77</v>
      </c>
      <c r="C63" s="112"/>
      <c r="D63" s="112"/>
      <c r="E63" s="112"/>
      <c r="F63" s="112">
        <f t="shared" si="14"/>
        <v>0</v>
      </c>
      <c r="G63" s="112"/>
      <c r="H63" s="112"/>
      <c r="I63" s="112"/>
      <c r="J63" s="112">
        <f>G63+H63</f>
        <v>0</v>
      </c>
    </row>
    <row r="64" spans="1:10" s="78" customFormat="1" ht="15">
      <c r="A64" s="117">
        <v>3220</v>
      </c>
      <c r="B64" s="106" t="s">
        <v>78</v>
      </c>
      <c r="C64" s="112"/>
      <c r="D64" s="112"/>
      <c r="E64" s="112"/>
      <c r="F64" s="112">
        <f t="shared" si="14"/>
        <v>0</v>
      </c>
      <c r="G64" s="112"/>
      <c r="H64" s="112"/>
      <c r="I64" s="112"/>
      <c r="J64" s="112">
        <f>G64+H64</f>
        <v>0</v>
      </c>
    </row>
    <row r="65" spans="1:10" s="78" customFormat="1" ht="15">
      <c r="A65" s="117">
        <v>3230</v>
      </c>
      <c r="B65" s="106" t="s">
        <v>79</v>
      </c>
      <c r="C65" s="112"/>
      <c r="D65" s="112"/>
      <c r="E65" s="112"/>
      <c r="F65" s="112">
        <f t="shared" si="14"/>
        <v>0</v>
      </c>
      <c r="G65" s="112"/>
      <c r="H65" s="112"/>
      <c r="I65" s="112"/>
      <c r="J65" s="112">
        <f>G65+H65</f>
        <v>0</v>
      </c>
    </row>
    <row r="66" spans="1:10" s="78" customFormat="1" ht="15">
      <c r="A66" s="118">
        <v>3240</v>
      </c>
      <c r="B66" s="106" t="s">
        <v>80</v>
      </c>
      <c r="C66" s="112"/>
      <c r="D66" s="112"/>
      <c r="E66" s="112"/>
      <c r="F66" s="112">
        <f t="shared" si="14"/>
        <v>0</v>
      </c>
      <c r="G66" s="112"/>
      <c r="H66" s="112"/>
      <c r="I66" s="112"/>
      <c r="J66" s="112">
        <f>G66+H66</f>
        <v>0</v>
      </c>
    </row>
    <row r="67" spans="1:10" s="78" customFormat="1" ht="15">
      <c r="A67" s="162"/>
      <c r="B67" s="99" t="s">
        <v>111</v>
      </c>
      <c r="C67" s="217">
        <f>C6</f>
        <v>5801310</v>
      </c>
      <c r="D67" s="217">
        <f aca="true" t="shared" si="19" ref="D67:I67">D6+D47</f>
        <v>100400</v>
      </c>
      <c r="E67" s="217">
        <f t="shared" si="19"/>
        <v>100400</v>
      </c>
      <c r="F67" s="217">
        <f>D67+C67</f>
        <v>5901710</v>
      </c>
      <c r="G67" s="217">
        <f>G6</f>
        <v>6064047</v>
      </c>
      <c r="H67" s="217">
        <f t="shared" si="19"/>
        <v>103400</v>
      </c>
      <c r="I67" s="217">
        <f t="shared" si="19"/>
        <v>103400</v>
      </c>
      <c r="J67" s="217">
        <f>G67+H67</f>
        <v>6167447</v>
      </c>
    </row>
    <row r="68" spans="1:10" s="98" customFormat="1" ht="14.25">
      <c r="A68" s="122"/>
      <c r="B68" s="123"/>
      <c r="C68" s="124"/>
      <c r="D68" s="124"/>
      <c r="E68" s="124"/>
      <c r="F68" s="124"/>
      <c r="G68" s="124"/>
      <c r="H68" s="124"/>
      <c r="I68" s="124"/>
      <c r="J68" s="124"/>
    </row>
    <row r="69" spans="1:10" ht="15.75">
      <c r="A69" s="56" t="s">
        <v>251</v>
      </c>
      <c r="B69" s="56"/>
      <c r="C69" s="56"/>
      <c r="D69" s="56"/>
      <c r="E69" s="56"/>
      <c r="F69" s="56"/>
      <c r="G69" s="56"/>
      <c r="H69" s="56"/>
      <c r="I69" s="56"/>
      <c r="J69" s="32" t="s">
        <v>110</v>
      </c>
    </row>
    <row r="70" spans="1:10" ht="15">
      <c r="A70" s="293" t="s">
        <v>152</v>
      </c>
      <c r="B70" s="293" t="s">
        <v>100</v>
      </c>
      <c r="C70" s="299" t="s">
        <v>159</v>
      </c>
      <c r="D70" s="299"/>
      <c r="E70" s="299"/>
      <c r="F70" s="299"/>
      <c r="G70" s="299" t="s">
        <v>158</v>
      </c>
      <c r="H70" s="299"/>
      <c r="I70" s="299"/>
      <c r="J70" s="300"/>
    </row>
    <row r="71" spans="1:10" ht="45">
      <c r="A71" s="294"/>
      <c r="B71" s="295"/>
      <c r="C71" s="168" t="s">
        <v>25</v>
      </c>
      <c r="D71" s="115" t="s">
        <v>26</v>
      </c>
      <c r="E71" s="151" t="s">
        <v>114</v>
      </c>
      <c r="F71" s="151" t="s">
        <v>117</v>
      </c>
      <c r="G71" s="168" t="s">
        <v>25</v>
      </c>
      <c r="H71" s="115" t="s">
        <v>26</v>
      </c>
      <c r="I71" s="151" t="s">
        <v>114</v>
      </c>
      <c r="J71" s="151" t="s">
        <v>118</v>
      </c>
    </row>
    <row r="72" spans="1:10" s="78" customFormat="1" ht="15">
      <c r="A72" s="63">
        <v>1</v>
      </c>
      <c r="B72" s="63">
        <v>2</v>
      </c>
      <c r="C72" s="24">
        <v>3</v>
      </c>
      <c r="D72" s="24">
        <v>4</v>
      </c>
      <c r="E72" s="24">
        <v>5</v>
      </c>
      <c r="F72" s="24">
        <v>6</v>
      </c>
      <c r="G72" s="24">
        <v>7</v>
      </c>
      <c r="H72" s="24">
        <v>8</v>
      </c>
      <c r="I72" s="24">
        <v>9</v>
      </c>
      <c r="J72" s="24">
        <v>10</v>
      </c>
    </row>
    <row r="73" spans="1:10" s="78" customFormat="1" ht="15">
      <c r="A73" s="63"/>
      <c r="B73" s="77"/>
      <c r="C73" s="146"/>
      <c r="D73" s="127"/>
      <c r="E73" s="127"/>
      <c r="F73" s="127"/>
      <c r="G73" s="127"/>
      <c r="H73" s="127"/>
      <c r="I73" s="127"/>
      <c r="J73" s="127"/>
    </row>
    <row r="74" spans="1:10" s="78" customFormat="1" ht="15">
      <c r="A74" s="63"/>
      <c r="B74" s="77"/>
      <c r="C74" s="146"/>
      <c r="D74" s="127"/>
      <c r="E74" s="127"/>
      <c r="F74" s="127"/>
      <c r="G74" s="127"/>
      <c r="H74" s="127"/>
      <c r="I74" s="127"/>
      <c r="J74" s="127"/>
    </row>
    <row r="75" spans="1:10" s="78" customFormat="1" ht="15">
      <c r="A75" s="126"/>
      <c r="B75" s="99" t="s">
        <v>111</v>
      </c>
      <c r="C75" s="125"/>
      <c r="D75" s="101"/>
      <c r="E75" s="101"/>
      <c r="F75" s="101"/>
      <c r="G75" s="101"/>
      <c r="H75" s="101"/>
      <c r="I75" s="101"/>
      <c r="J75" s="101"/>
    </row>
  </sheetData>
  <sheetProtection/>
  <mergeCells count="12">
    <mergeCell ref="C3:F3"/>
    <mergeCell ref="C44:F44"/>
    <mergeCell ref="A44:A45"/>
    <mergeCell ref="B44:B45"/>
    <mergeCell ref="A70:A71"/>
    <mergeCell ref="B3:B4"/>
    <mergeCell ref="A3:A4"/>
    <mergeCell ref="G44:J44"/>
    <mergeCell ref="G70:J70"/>
    <mergeCell ref="B70:B71"/>
    <mergeCell ref="G3:J3"/>
    <mergeCell ref="C70:F7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SheetLayoutView="90" zoomScalePageLayoutView="0" workbookViewId="0" topLeftCell="A1">
      <selection activeCell="N18" sqref="N18"/>
    </sheetView>
  </sheetViews>
  <sheetFormatPr defaultColWidth="9.00390625" defaultRowHeight="12.75"/>
  <cols>
    <col min="1" max="1" width="3.625" style="31" customWidth="1"/>
    <col min="2" max="2" width="35.375" style="31" customWidth="1"/>
    <col min="3" max="3" width="13.375" style="31" customWidth="1"/>
    <col min="4" max="10" width="11.625" style="31" customWidth="1"/>
    <col min="11" max="11" width="13.375" style="31" customWidth="1"/>
    <col min="12" max="13" width="11.625" style="31" customWidth="1"/>
    <col min="14" max="14" width="13.375" style="31" customWidth="1"/>
    <col min="15" max="16384" width="9.125" style="31" customWidth="1"/>
  </cols>
  <sheetData>
    <row r="1" spans="6:14" s="60" customFormat="1" ht="15.75">
      <c r="F1" s="29"/>
      <c r="G1" s="29"/>
      <c r="H1" s="29"/>
      <c r="I1" s="29"/>
      <c r="J1" s="29"/>
      <c r="K1" s="54"/>
      <c r="L1" s="129"/>
      <c r="M1" s="129"/>
      <c r="N1" s="138"/>
    </row>
    <row r="2" spans="1:14" s="60" customFormat="1" ht="15.75">
      <c r="A2" s="29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54"/>
      <c r="L2" s="129"/>
      <c r="M2" s="129"/>
      <c r="N2" s="138"/>
    </row>
    <row r="3" spans="1:14" ht="15.75" customHeight="1">
      <c r="A3" s="30" t="s">
        <v>204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2" t="s">
        <v>110</v>
      </c>
    </row>
    <row r="4" spans="1:14" s="104" customFormat="1" ht="15" customHeight="1">
      <c r="A4" s="293" t="s">
        <v>11</v>
      </c>
      <c r="B4" s="293" t="s">
        <v>120</v>
      </c>
      <c r="C4" s="289" t="s">
        <v>194</v>
      </c>
      <c r="D4" s="290"/>
      <c r="E4" s="290"/>
      <c r="F4" s="291"/>
      <c r="G4" s="289" t="s">
        <v>195</v>
      </c>
      <c r="H4" s="290"/>
      <c r="I4" s="290"/>
      <c r="J4" s="291"/>
      <c r="K4" s="289" t="s">
        <v>196</v>
      </c>
      <c r="L4" s="290"/>
      <c r="M4" s="290"/>
      <c r="N4" s="291"/>
    </row>
    <row r="5" spans="1:14" s="78" customFormat="1" ht="60">
      <c r="A5" s="294"/>
      <c r="B5" s="294"/>
      <c r="C5" s="168" t="s">
        <v>25</v>
      </c>
      <c r="D5" s="115" t="s">
        <v>26</v>
      </c>
      <c r="E5" s="151" t="s">
        <v>114</v>
      </c>
      <c r="F5" s="151" t="s">
        <v>117</v>
      </c>
      <c r="G5" s="168" t="s">
        <v>25</v>
      </c>
      <c r="H5" s="115" t="s">
        <v>26</v>
      </c>
      <c r="I5" s="151" t="s">
        <v>114</v>
      </c>
      <c r="J5" s="151" t="s">
        <v>118</v>
      </c>
      <c r="K5" s="168" t="s">
        <v>25</v>
      </c>
      <c r="L5" s="115" t="s">
        <v>26</v>
      </c>
      <c r="M5" s="151" t="s">
        <v>114</v>
      </c>
      <c r="N5" s="151" t="s">
        <v>20</v>
      </c>
    </row>
    <row r="6" spans="1:14" s="78" customFormat="1" ht="1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</row>
    <row r="7" spans="1:14" s="78" customFormat="1" ht="92.25" customHeight="1">
      <c r="A7" s="147">
        <v>1</v>
      </c>
      <c r="B7" s="188" t="s">
        <v>186</v>
      </c>
      <c r="C7" s="257">
        <v>4409667</v>
      </c>
      <c r="D7" s="258">
        <v>98950</v>
      </c>
      <c r="E7" s="258">
        <v>98950</v>
      </c>
      <c r="F7" s="258">
        <f>C7+D7</f>
        <v>4508617</v>
      </c>
      <c r="G7" s="258">
        <v>5006100</v>
      </c>
      <c r="H7" s="258">
        <v>99900</v>
      </c>
      <c r="I7" s="258">
        <v>99900</v>
      </c>
      <c r="J7" s="258">
        <f>G7+H7</f>
        <v>5106000</v>
      </c>
      <c r="K7" s="258">
        <v>5382700</v>
      </c>
      <c r="L7" s="258">
        <v>95000</v>
      </c>
      <c r="M7" s="258">
        <v>95000</v>
      </c>
      <c r="N7" s="258">
        <f>K7+L7</f>
        <v>5477700</v>
      </c>
    </row>
    <row r="8" spans="1:14" s="78" customFormat="1" ht="15">
      <c r="A8" s="115"/>
      <c r="B8" s="27" t="s">
        <v>111</v>
      </c>
      <c r="C8" s="259">
        <f>C7</f>
        <v>4409667</v>
      </c>
      <c r="D8" s="259">
        <f aca="true" t="shared" si="0" ref="D8:N8">D7</f>
        <v>98950</v>
      </c>
      <c r="E8" s="259">
        <f t="shared" si="0"/>
        <v>98950</v>
      </c>
      <c r="F8" s="259">
        <f t="shared" si="0"/>
        <v>4508617</v>
      </c>
      <c r="G8" s="259">
        <f t="shared" si="0"/>
        <v>5006100</v>
      </c>
      <c r="H8" s="259">
        <f t="shared" si="0"/>
        <v>99900</v>
      </c>
      <c r="I8" s="259">
        <f t="shared" si="0"/>
        <v>99900</v>
      </c>
      <c r="J8" s="259">
        <f t="shared" si="0"/>
        <v>5106000</v>
      </c>
      <c r="K8" s="259">
        <f t="shared" si="0"/>
        <v>5382700</v>
      </c>
      <c r="L8" s="259">
        <f t="shared" si="0"/>
        <v>95000</v>
      </c>
      <c r="M8" s="259">
        <f t="shared" si="0"/>
        <v>95000</v>
      </c>
      <c r="N8" s="259">
        <f t="shared" si="0"/>
        <v>5477700</v>
      </c>
    </row>
    <row r="9" s="78" customFormat="1" ht="15"/>
    <row r="10" spans="1:14" s="78" customFormat="1" ht="15.75">
      <c r="A10" s="30" t="s">
        <v>200</v>
      </c>
      <c r="C10" s="128"/>
      <c r="D10" s="128"/>
      <c r="E10" s="128"/>
      <c r="F10" s="128"/>
      <c r="G10" s="128"/>
      <c r="H10" s="128"/>
      <c r="I10" s="128"/>
      <c r="J10" s="128"/>
      <c r="N10" s="32" t="s">
        <v>110</v>
      </c>
    </row>
    <row r="11" spans="1:14" s="78" customFormat="1" ht="15">
      <c r="A11" s="293" t="s">
        <v>11</v>
      </c>
      <c r="B11" s="302" t="s">
        <v>120</v>
      </c>
      <c r="C11" s="303"/>
      <c r="D11" s="303"/>
      <c r="E11" s="303"/>
      <c r="F11" s="304"/>
      <c r="G11" s="296" t="s">
        <v>158</v>
      </c>
      <c r="H11" s="297"/>
      <c r="I11" s="297"/>
      <c r="J11" s="298"/>
      <c r="K11" s="296" t="s">
        <v>199</v>
      </c>
      <c r="L11" s="297"/>
      <c r="M11" s="297"/>
      <c r="N11" s="298"/>
    </row>
    <row r="12" spans="1:14" s="78" customFormat="1" ht="60">
      <c r="A12" s="294"/>
      <c r="B12" s="305"/>
      <c r="C12" s="306"/>
      <c r="D12" s="306"/>
      <c r="E12" s="306"/>
      <c r="F12" s="307"/>
      <c r="G12" s="168" t="s">
        <v>25</v>
      </c>
      <c r="H12" s="115" t="s">
        <v>26</v>
      </c>
      <c r="I12" s="151" t="s">
        <v>114</v>
      </c>
      <c r="J12" s="151" t="s">
        <v>117</v>
      </c>
      <c r="K12" s="168" t="s">
        <v>25</v>
      </c>
      <c r="L12" s="115" t="s">
        <v>26</v>
      </c>
      <c r="M12" s="151" t="s">
        <v>114</v>
      </c>
      <c r="N12" s="151" t="s">
        <v>118</v>
      </c>
    </row>
    <row r="13" spans="1:14" s="78" customFormat="1" ht="15">
      <c r="A13" s="63">
        <v>1</v>
      </c>
      <c r="B13" s="308">
        <v>2</v>
      </c>
      <c r="C13" s="308"/>
      <c r="D13" s="308"/>
      <c r="E13" s="308"/>
      <c r="F13" s="308"/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  <c r="M13" s="63">
        <v>9</v>
      </c>
      <c r="N13" s="63">
        <v>10</v>
      </c>
    </row>
    <row r="14" spans="1:14" s="78" customFormat="1" ht="33" customHeight="1">
      <c r="A14" s="147">
        <v>1</v>
      </c>
      <c r="B14" s="309" t="s">
        <v>167</v>
      </c>
      <c r="C14" s="309"/>
      <c r="D14" s="309"/>
      <c r="E14" s="309"/>
      <c r="F14" s="309"/>
      <c r="G14" s="242">
        <v>5801310</v>
      </c>
      <c r="H14" s="256">
        <v>100400</v>
      </c>
      <c r="I14" s="256">
        <v>100400</v>
      </c>
      <c r="J14" s="255">
        <f>G14+H14</f>
        <v>5901710</v>
      </c>
      <c r="K14" s="242">
        <v>6064047</v>
      </c>
      <c r="L14" s="242">
        <v>103400</v>
      </c>
      <c r="M14" s="242">
        <v>103400</v>
      </c>
      <c r="N14" s="242">
        <f>K14+L14</f>
        <v>6167447</v>
      </c>
    </row>
    <row r="15" spans="1:14" s="78" customFormat="1" ht="15">
      <c r="A15" s="115"/>
      <c r="B15" s="301" t="s">
        <v>111</v>
      </c>
      <c r="C15" s="301"/>
      <c r="D15" s="301"/>
      <c r="E15" s="301"/>
      <c r="F15" s="301"/>
      <c r="G15" s="256">
        <f>G14</f>
        <v>5801310</v>
      </c>
      <c r="H15" s="256">
        <v>100400</v>
      </c>
      <c r="I15" s="256">
        <v>100400</v>
      </c>
      <c r="J15" s="256">
        <f>G15+H15</f>
        <v>5901710</v>
      </c>
      <c r="K15" s="256">
        <f>K14</f>
        <v>6064047</v>
      </c>
      <c r="L15" s="256">
        <f>L14</f>
        <v>103400</v>
      </c>
      <c r="M15" s="256">
        <f>M14</f>
        <v>103400</v>
      </c>
      <c r="N15" s="256">
        <f>N14</f>
        <v>6167447</v>
      </c>
    </row>
  </sheetData>
  <sheetProtection/>
  <mergeCells count="12">
    <mergeCell ref="K4:N4"/>
    <mergeCell ref="B4:B5"/>
    <mergeCell ref="A4:A5"/>
    <mergeCell ref="C4:F4"/>
    <mergeCell ref="G4:J4"/>
    <mergeCell ref="B15:F15"/>
    <mergeCell ref="B11:F12"/>
    <mergeCell ref="K11:N11"/>
    <mergeCell ref="A11:A12"/>
    <mergeCell ref="G11:J11"/>
    <mergeCell ref="B13:F13"/>
    <mergeCell ref="B14:F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showZeros="0" zoomScaleSheetLayoutView="90" zoomScalePageLayoutView="0" workbookViewId="0" topLeftCell="B1">
      <selection activeCell="N20" sqref="N20"/>
    </sheetView>
  </sheetViews>
  <sheetFormatPr defaultColWidth="9.00390625" defaultRowHeight="12.75"/>
  <cols>
    <col min="1" max="1" width="3.625" style="31" customWidth="1"/>
    <col min="2" max="2" width="38.875" style="31" customWidth="1"/>
    <col min="3" max="3" width="8.75390625" style="31" customWidth="1"/>
    <col min="4" max="5" width="7.875" style="31" customWidth="1"/>
    <col min="6" max="6" width="11.625" style="31" customWidth="1"/>
    <col min="7" max="7" width="11.375" style="31" bestFit="1" customWidth="1"/>
    <col min="8" max="9" width="11.875" style="31" customWidth="1"/>
    <col min="10" max="10" width="11.375" style="31" bestFit="1" customWidth="1"/>
    <col min="11" max="12" width="11.875" style="31" customWidth="1"/>
    <col min="13" max="13" width="9.875" style="31" bestFit="1" customWidth="1"/>
    <col min="14" max="15" width="11.875" style="31" customWidth="1"/>
    <col min="16" max="16384" width="9.125" style="31" customWidth="1"/>
  </cols>
  <sheetData>
    <row r="1" spans="8:15" s="60" customFormat="1" ht="15.75">
      <c r="H1" s="29"/>
      <c r="I1" s="29"/>
      <c r="J1" s="129"/>
      <c r="L1" s="54"/>
      <c r="M1" s="129"/>
      <c r="N1" s="129"/>
      <c r="O1" s="138"/>
    </row>
    <row r="2" spans="1:15" s="60" customFormat="1" ht="15.75">
      <c r="A2" s="29" t="s">
        <v>121</v>
      </c>
      <c r="B2" s="29"/>
      <c r="C2" s="29"/>
      <c r="D2" s="29"/>
      <c r="E2" s="29"/>
      <c r="F2" s="29"/>
      <c r="G2" s="29"/>
      <c r="H2" s="29"/>
      <c r="I2" s="29"/>
      <c r="J2" s="129"/>
      <c r="K2" s="129"/>
      <c r="L2" s="54"/>
      <c r="M2" s="129"/>
      <c r="N2" s="129"/>
      <c r="O2" s="138"/>
    </row>
    <row r="3" spans="1:14" ht="15.75">
      <c r="A3" s="30" t="s">
        <v>201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2"/>
    </row>
    <row r="4" spans="1:15" s="104" customFormat="1" ht="15">
      <c r="A4" s="293" t="s">
        <v>11</v>
      </c>
      <c r="B4" s="293" t="s">
        <v>12</v>
      </c>
      <c r="C4" s="293" t="s">
        <v>13</v>
      </c>
      <c r="D4" s="302" t="s">
        <v>14</v>
      </c>
      <c r="E4" s="303"/>
      <c r="F4" s="304"/>
      <c r="G4" s="296" t="s">
        <v>194</v>
      </c>
      <c r="H4" s="297"/>
      <c r="I4" s="298"/>
      <c r="J4" s="296" t="s">
        <v>195</v>
      </c>
      <c r="K4" s="297"/>
      <c r="L4" s="298"/>
      <c r="M4" s="299" t="s">
        <v>202</v>
      </c>
      <c r="N4" s="299"/>
      <c r="O4" s="299"/>
    </row>
    <row r="5" spans="1:15" s="104" customFormat="1" ht="30">
      <c r="A5" s="294"/>
      <c r="B5" s="294"/>
      <c r="C5" s="294"/>
      <c r="D5" s="305"/>
      <c r="E5" s="306"/>
      <c r="F5" s="307"/>
      <c r="G5" s="169" t="s">
        <v>25</v>
      </c>
      <c r="H5" s="169" t="s">
        <v>26</v>
      </c>
      <c r="I5" s="151" t="s">
        <v>122</v>
      </c>
      <c r="J5" s="169" t="s">
        <v>25</v>
      </c>
      <c r="K5" s="169" t="s">
        <v>26</v>
      </c>
      <c r="L5" s="151" t="s">
        <v>123</v>
      </c>
      <c r="M5" s="115" t="s">
        <v>25</v>
      </c>
      <c r="N5" s="115" t="s">
        <v>26</v>
      </c>
      <c r="O5" s="151" t="s">
        <v>124</v>
      </c>
    </row>
    <row r="6" spans="1:15" s="78" customFormat="1" ht="15">
      <c r="A6" s="63">
        <v>1</v>
      </c>
      <c r="B6" s="63">
        <v>2</v>
      </c>
      <c r="C6" s="63">
        <v>3</v>
      </c>
      <c r="D6" s="319">
        <v>4</v>
      </c>
      <c r="E6" s="320"/>
      <c r="F6" s="321"/>
      <c r="G6" s="63">
        <v>5</v>
      </c>
      <c r="H6" s="63">
        <v>6</v>
      </c>
      <c r="I6" s="63">
        <v>7</v>
      </c>
      <c r="J6" s="63">
        <v>8</v>
      </c>
      <c r="K6" s="63">
        <v>9</v>
      </c>
      <c r="L6" s="63">
        <v>10</v>
      </c>
      <c r="M6" s="63">
        <v>11</v>
      </c>
      <c r="N6" s="63">
        <v>12</v>
      </c>
      <c r="O6" s="63">
        <v>13</v>
      </c>
    </row>
    <row r="7" spans="1:15" s="78" customFormat="1" ht="15">
      <c r="A7" s="180">
        <v>1</v>
      </c>
      <c r="B7" s="185" t="s">
        <v>185</v>
      </c>
      <c r="C7" s="130"/>
      <c r="D7" s="310"/>
      <c r="E7" s="311"/>
      <c r="F7" s="312"/>
      <c r="G7" s="131"/>
      <c r="H7" s="131"/>
      <c r="I7" s="131"/>
      <c r="J7" s="131"/>
      <c r="K7" s="131"/>
      <c r="L7" s="131"/>
      <c r="M7" s="131"/>
      <c r="N7" s="131"/>
      <c r="O7" s="146"/>
    </row>
    <row r="8" spans="1:15" s="78" customFormat="1" ht="36">
      <c r="A8" s="177" t="s">
        <v>168</v>
      </c>
      <c r="B8" s="178" t="s">
        <v>169</v>
      </c>
      <c r="C8" s="179" t="s">
        <v>170</v>
      </c>
      <c r="D8" s="313" t="s">
        <v>171</v>
      </c>
      <c r="E8" s="314"/>
      <c r="F8" s="315"/>
      <c r="G8" s="187">
        <v>4409667</v>
      </c>
      <c r="H8" s="133">
        <v>98950</v>
      </c>
      <c r="I8" s="187">
        <f>G8+H8</f>
        <v>4508617</v>
      </c>
      <c r="J8" s="133">
        <v>5006100</v>
      </c>
      <c r="K8" s="133">
        <v>99900</v>
      </c>
      <c r="L8" s="133">
        <v>4407500</v>
      </c>
      <c r="M8" s="133">
        <v>5382700</v>
      </c>
      <c r="N8" s="133">
        <v>95000</v>
      </c>
      <c r="O8" s="146">
        <f>M8+N8</f>
        <v>5477700</v>
      </c>
    </row>
    <row r="9" spans="1:15" s="78" customFormat="1" ht="15">
      <c r="A9" s="180">
        <v>2</v>
      </c>
      <c r="B9" s="181" t="s">
        <v>172</v>
      </c>
      <c r="C9" s="182"/>
      <c r="D9" s="310"/>
      <c r="E9" s="311"/>
      <c r="F9" s="312"/>
      <c r="G9" s="133"/>
      <c r="H9" s="133"/>
      <c r="I9" s="133"/>
      <c r="J9" s="133"/>
      <c r="K9" s="133"/>
      <c r="L9" s="133"/>
      <c r="M9" s="133"/>
      <c r="N9" s="133"/>
      <c r="O9" s="146"/>
    </row>
    <row r="10" spans="1:15" s="78" customFormat="1" ht="54" customHeight="1">
      <c r="A10" s="177" t="s">
        <v>173</v>
      </c>
      <c r="B10" s="178" t="s">
        <v>174</v>
      </c>
      <c r="C10" s="182" t="s">
        <v>166</v>
      </c>
      <c r="D10" s="316" t="s">
        <v>175</v>
      </c>
      <c r="E10" s="317"/>
      <c r="F10" s="318"/>
      <c r="G10" s="133">
        <v>245488</v>
      </c>
      <c r="H10" s="133"/>
      <c r="I10" s="133">
        <f>G10</f>
        <v>245488</v>
      </c>
      <c r="J10" s="133">
        <v>245488</v>
      </c>
      <c r="K10" s="133"/>
      <c r="L10" s="133">
        <f>J10</f>
        <v>245488</v>
      </c>
      <c r="M10" s="133">
        <v>245488</v>
      </c>
      <c r="N10" s="133"/>
      <c r="O10" s="146">
        <f>M10</f>
        <v>245488</v>
      </c>
    </row>
    <row r="11" spans="1:15" s="78" customFormat="1" ht="15">
      <c r="A11" s="184">
        <v>3</v>
      </c>
      <c r="B11" s="181" t="s">
        <v>176</v>
      </c>
      <c r="C11" s="179"/>
      <c r="D11" s="310"/>
      <c r="E11" s="311"/>
      <c r="F11" s="312"/>
      <c r="G11" s="133"/>
      <c r="H11" s="133"/>
      <c r="I11" s="133"/>
      <c r="J11" s="133"/>
      <c r="K11" s="133"/>
      <c r="L11" s="133"/>
      <c r="M11" s="133"/>
      <c r="N11" s="133"/>
      <c r="O11" s="146"/>
    </row>
    <row r="12" spans="1:15" s="78" customFormat="1" ht="27.75" customHeight="1">
      <c r="A12" s="177" t="s">
        <v>177</v>
      </c>
      <c r="B12" s="178" t="s">
        <v>178</v>
      </c>
      <c r="C12" s="179" t="s">
        <v>179</v>
      </c>
      <c r="D12" s="316" t="s">
        <v>180</v>
      </c>
      <c r="E12" s="317"/>
      <c r="F12" s="318"/>
      <c r="G12" s="174">
        <f>G8/G10</f>
        <v>17.96</v>
      </c>
      <c r="H12" s="174">
        <f>H8/G10</f>
        <v>0.4</v>
      </c>
      <c r="I12" s="133">
        <f>G12+H12</f>
        <v>18.36</v>
      </c>
      <c r="J12" s="174">
        <f>J8/J10</f>
        <v>20.39</v>
      </c>
      <c r="K12" s="174">
        <f>K8/J10</f>
        <v>0.41</v>
      </c>
      <c r="L12" s="174">
        <f>J12+K12</f>
        <v>20.8</v>
      </c>
      <c r="M12" s="174">
        <f>M8/M10</f>
        <v>21.93</v>
      </c>
      <c r="N12" s="174">
        <f>N8/M10</f>
        <v>0.39</v>
      </c>
      <c r="O12" s="175">
        <f>M12+N12</f>
        <v>22.32</v>
      </c>
    </row>
    <row r="13" spans="1:15" s="78" customFormat="1" ht="15">
      <c r="A13" s="180">
        <v>4</v>
      </c>
      <c r="B13" s="181" t="s">
        <v>181</v>
      </c>
      <c r="C13" s="182"/>
      <c r="D13" s="310"/>
      <c r="E13" s="311"/>
      <c r="F13" s="312"/>
      <c r="G13" s="133"/>
      <c r="H13" s="133"/>
      <c r="I13" s="133"/>
      <c r="J13" s="133"/>
      <c r="K13" s="133"/>
      <c r="L13" s="133"/>
      <c r="M13" s="133"/>
      <c r="N13" s="133"/>
      <c r="O13" s="146"/>
    </row>
    <row r="14" spans="1:15" s="78" customFormat="1" ht="15">
      <c r="A14" s="177" t="s">
        <v>182</v>
      </c>
      <c r="B14" s="178" t="s">
        <v>183</v>
      </c>
      <c r="C14" s="182" t="s">
        <v>184</v>
      </c>
      <c r="D14" s="310"/>
      <c r="E14" s="311"/>
      <c r="F14" s="312"/>
      <c r="G14" s="183">
        <v>100</v>
      </c>
      <c r="H14" s="183"/>
      <c r="I14" s="183">
        <v>100</v>
      </c>
      <c r="J14" s="133">
        <v>100</v>
      </c>
      <c r="K14" s="133"/>
      <c r="L14" s="133">
        <v>100</v>
      </c>
      <c r="M14" s="133">
        <v>100</v>
      </c>
      <c r="N14" s="133"/>
      <c r="O14" s="146">
        <v>100</v>
      </c>
    </row>
  </sheetData>
  <sheetProtection/>
  <mergeCells count="16">
    <mergeCell ref="J4:L4"/>
    <mergeCell ref="M4:O4"/>
    <mergeCell ref="A4:A5"/>
    <mergeCell ref="B4:B5"/>
    <mergeCell ref="C4:C5"/>
    <mergeCell ref="D4:F5"/>
    <mergeCell ref="D6:F6"/>
    <mergeCell ref="G4:I4"/>
    <mergeCell ref="D13:F13"/>
    <mergeCell ref="D14:F14"/>
    <mergeCell ref="D7:F7"/>
    <mergeCell ref="D8:F8"/>
    <mergeCell ref="D9:F9"/>
    <mergeCell ref="D10:F10"/>
    <mergeCell ref="D11:F11"/>
    <mergeCell ref="D12:F1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Zeros="0"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3.625" style="31" customWidth="1"/>
    <col min="2" max="2" width="41.75390625" style="31" customWidth="1"/>
    <col min="3" max="3" width="8.75390625" style="31" customWidth="1"/>
    <col min="4" max="6" width="7.875" style="31" customWidth="1"/>
    <col min="7" max="8" width="11.875" style="31" bestFit="1" customWidth="1"/>
    <col min="9" max="9" width="11.875" style="31" customWidth="1"/>
    <col min="10" max="10" width="13.375" style="31" customWidth="1"/>
    <col min="11" max="11" width="11.875" style="31" bestFit="1" customWidth="1"/>
    <col min="12" max="12" width="11.875" style="31" customWidth="1"/>
    <col min="13" max="16384" width="9.125" style="31" customWidth="1"/>
  </cols>
  <sheetData>
    <row r="1" spans="2:12" s="54" customFormat="1" ht="15.75">
      <c r="B1" s="30"/>
      <c r="C1" s="30"/>
      <c r="D1" s="30"/>
      <c r="E1" s="30"/>
      <c r="F1" s="30"/>
      <c r="G1" s="30"/>
      <c r="H1" s="129"/>
      <c r="J1" s="129"/>
      <c r="K1" s="129"/>
      <c r="L1" s="138"/>
    </row>
    <row r="2" spans="1:12" ht="15.75">
      <c r="A2" s="30" t="s">
        <v>160</v>
      </c>
      <c r="K2" s="3"/>
      <c r="L2" s="3"/>
    </row>
    <row r="3" spans="1:12" s="78" customFormat="1" ht="15">
      <c r="A3" s="293" t="s">
        <v>11</v>
      </c>
      <c r="B3" s="293" t="s">
        <v>12</v>
      </c>
      <c r="C3" s="293" t="s">
        <v>13</v>
      </c>
      <c r="D3" s="302" t="s">
        <v>14</v>
      </c>
      <c r="E3" s="303"/>
      <c r="F3" s="304"/>
      <c r="G3" s="296" t="s">
        <v>159</v>
      </c>
      <c r="H3" s="297"/>
      <c r="I3" s="298"/>
      <c r="J3" s="299" t="s">
        <v>158</v>
      </c>
      <c r="K3" s="299"/>
      <c r="L3" s="299"/>
    </row>
    <row r="4" spans="1:12" s="78" customFormat="1" ht="30">
      <c r="A4" s="294"/>
      <c r="B4" s="294"/>
      <c r="C4" s="294"/>
      <c r="D4" s="305"/>
      <c r="E4" s="306"/>
      <c r="F4" s="307"/>
      <c r="G4" s="169" t="s">
        <v>25</v>
      </c>
      <c r="H4" s="169" t="s">
        <v>26</v>
      </c>
      <c r="I4" s="151" t="s">
        <v>122</v>
      </c>
      <c r="J4" s="115" t="s">
        <v>25</v>
      </c>
      <c r="K4" s="115" t="s">
        <v>26</v>
      </c>
      <c r="L4" s="151" t="s">
        <v>123</v>
      </c>
    </row>
    <row r="5" spans="1:12" s="78" customFormat="1" ht="15">
      <c r="A5" s="63">
        <v>1</v>
      </c>
      <c r="B5" s="63">
        <v>2</v>
      </c>
      <c r="C5" s="63">
        <v>3</v>
      </c>
      <c r="D5" s="319">
        <v>4</v>
      </c>
      <c r="E5" s="320"/>
      <c r="F5" s="321"/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</row>
    <row r="6" spans="1:12" s="78" customFormat="1" ht="36">
      <c r="A6" s="177" t="s">
        <v>168</v>
      </c>
      <c r="B6" s="178" t="s">
        <v>188</v>
      </c>
      <c r="C6" s="179" t="s">
        <v>170</v>
      </c>
      <c r="D6" s="313" t="s">
        <v>171</v>
      </c>
      <c r="E6" s="314"/>
      <c r="F6" s="315"/>
      <c r="G6" s="96">
        <v>5801310</v>
      </c>
      <c r="H6" s="96">
        <v>100400</v>
      </c>
      <c r="I6" s="96">
        <f>G6+H6</f>
        <v>5901710</v>
      </c>
      <c r="J6" s="96">
        <v>6064047</v>
      </c>
      <c r="K6" s="96">
        <v>103400</v>
      </c>
      <c r="L6" s="96">
        <f>J6+K6</f>
        <v>6167447</v>
      </c>
    </row>
    <row r="7" spans="1:12" s="78" customFormat="1" ht="15">
      <c r="A7" s="180">
        <v>2</v>
      </c>
      <c r="B7" s="181" t="s">
        <v>172</v>
      </c>
      <c r="C7" s="182"/>
      <c r="D7" s="310"/>
      <c r="E7" s="311"/>
      <c r="F7" s="312"/>
      <c r="G7" s="133"/>
      <c r="H7" s="133"/>
      <c r="I7" s="146"/>
      <c r="J7" s="133"/>
      <c r="K7" s="133"/>
      <c r="L7" s="146"/>
    </row>
    <row r="8" spans="1:12" s="78" customFormat="1" ht="61.5" customHeight="1">
      <c r="A8" s="177" t="s">
        <v>173</v>
      </c>
      <c r="B8" s="178" t="s">
        <v>174</v>
      </c>
      <c r="C8" s="182" t="s">
        <v>166</v>
      </c>
      <c r="D8" s="316" t="s">
        <v>175</v>
      </c>
      <c r="E8" s="317"/>
      <c r="F8" s="318"/>
      <c r="G8" s="133">
        <v>245488</v>
      </c>
      <c r="H8" s="133"/>
      <c r="I8" s="146">
        <v>245488</v>
      </c>
      <c r="J8" s="133">
        <v>245488</v>
      </c>
      <c r="K8" s="133"/>
      <c r="L8" s="146">
        <v>245488</v>
      </c>
    </row>
    <row r="9" spans="1:12" s="78" customFormat="1" ht="15">
      <c r="A9" s="184">
        <v>3</v>
      </c>
      <c r="B9" s="181" t="s">
        <v>176</v>
      </c>
      <c r="C9" s="179"/>
      <c r="D9" s="310"/>
      <c r="E9" s="311"/>
      <c r="F9" s="312"/>
      <c r="G9" s="133"/>
      <c r="H9" s="133"/>
      <c r="I9" s="146"/>
      <c r="J9" s="133"/>
      <c r="K9" s="133"/>
      <c r="L9" s="146"/>
    </row>
    <row r="10" spans="1:12" s="78" customFormat="1" ht="32.25" customHeight="1">
      <c r="A10" s="177" t="s">
        <v>177</v>
      </c>
      <c r="B10" s="178" t="s">
        <v>178</v>
      </c>
      <c r="C10" s="179" t="s">
        <v>179</v>
      </c>
      <c r="D10" s="316" t="s">
        <v>180</v>
      </c>
      <c r="E10" s="317"/>
      <c r="F10" s="318"/>
      <c r="G10" s="174">
        <f>G6/G8</f>
        <v>23.63</v>
      </c>
      <c r="H10" s="174">
        <f>H6/G8</f>
        <v>0.41</v>
      </c>
      <c r="I10" s="175">
        <f>G10+H10</f>
        <v>24.04</v>
      </c>
      <c r="J10" s="174">
        <f>J6/J8</f>
        <v>24.7</v>
      </c>
      <c r="K10" s="174">
        <f>K6/J8</f>
        <v>0.42</v>
      </c>
      <c r="L10" s="175">
        <f>J10+K10</f>
        <v>25.12</v>
      </c>
    </row>
    <row r="11" spans="1:12" s="78" customFormat="1" ht="15">
      <c r="A11" s="180">
        <v>4</v>
      </c>
      <c r="B11" s="181" t="s">
        <v>181</v>
      </c>
      <c r="C11" s="182"/>
      <c r="D11" s="310"/>
      <c r="E11" s="311"/>
      <c r="F11" s="312"/>
      <c r="G11" s="133"/>
      <c r="H11" s="133"/>
      <c r="I11" s="146"/>
      <c r="J11" s="133"/>
      <c r="K11" s="133"/>
      <c r="L11" s="146"/>
    </row>
    <row r="12" spans="1:12" s="78" customFormat="1" ht="15">
      <c r="A12" s="177" t="s">
        <v>182</v>
      </c>
      <c r="B12" s="178" t="s">
        <v>183</v>
      </c>
      <c r="C12" s="182" t="s">
        <v>184</v>
      </c>
      <c r="D12" s="310"/>
      <c r="E12" s="311"/>
      <c r="F12" s="312"/>
      <c r="G12" s="133">
        <v>100</v>
      </c>
      <c r="H12" s="133"/>
      <c r="I12" s="146">
        <v>100</v>
      </c>
      <c r="J12" s="133">
        <v>100</v>
      </c>
      <c r="K12" s="133"/>
      <c r="L12" s="146">
        <v>100</v>
      </c>
    </row>
    <row r="13" spans="1:12" s="78" customFormat="1" ht="15">
      <c r="A13" s="115"/>
      <c r="B13" s="132"/>
      <c r="C13" s="130"/>
      <c r="D13" s="310"/>
      <c r="E13" s="311"/>
      <c r="F13" s="312"/>
      <c r="G13" s="133"/>
      <c r="H13" s="133"/>
      <c r="I13" s="133"/>
      <c r="J13" s="133"/>
      <c r="K13" s="133"/>
      <c r="L13" s="133"/>
    </row>
  </sheetData>
  <sheetProtection/>
  <mergeCells count="15">
    <mergeCell ref="D5:F5"/>
    <mergeCell ref="G3:I3"/>
    <mergeCell ref="J3:L3"/>
    <mergeCell ref="A3:A4"/>
    <mergeCell ref="B3:B4"/>
    <mergeCell ref="C3:C4"/>
    <mergeCell ref="D3:F4"/>
    <mergeCell ref="D12:F12"/>
    <mergeCell ref="D13:F13"/>
    <mergeCell ref="D6:F6"/>
    <mergeCell ref="D7:F7"/>
    <mergeCell ref="D8:F8"/>
    <mergeCell ref="D9:F9"/>
    <mergeCell ref="D10:F10"/>
    <mergeCell ref="D11:F11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Zeros="0" zoomScaleSheetLayoutView="100" zoomScalePageLayoutView="0" workbookViewId="0" topLeftCell="A1">
      <selection activeCell="B6" sqref="B6:B18"/>
    </sheetView>
  </sheetViews>
  <sheetFormatPr defaultColWidth="9.00390625" defaultRowHeight="12.75"/>
  <cols>
    <col min="1" max="1" width="48.00390625" style="2" customWidth="1"/>
    <col min="2" max="2" width="12.375" style="2" customWidth="1"/>
    <col min="3" max="3" width="8.875" style="2" customWidth="1"/>
    <col min="4" max="4" width="12.625" style="2" customWidth="1"/>
    <col min="5" max="5" width="11.25390625" style="2" customWidth="1"/>
    <col min="6" max="6" width="12.625" style="2" customWidth="1"/>
    <col min="7" max="7" width="9.875" style="2" customWidth="1"/>
    <col min="8" max="8" width="13.25390625" style="2" customWidth="1"/>
    <col min="9" max="9" width="9.375" style="2" customWidth="1"/>
    <col min="10" max="10" width="12.25390625" style="2" customWidth="1"/>
    <col min="11" max="11" width="11.25390625" style="2" customWidth="1"/>
    <col min="12" max="16384" width="9.125" style="2" customWidth="1"/>
  </cols>
  <sheetData>
    <row r="1" spans="8:11" s="11" customFormat="1" ht="15.75">
      <c r="H1" s="54"/>
      <c r="I1" s="129"/>
      <c r="J1" s="129"/>
      <c r="K1" s="138"/>
    </row>
    <row r="2" spans="1:11" s="11" customFormat="1" ht="15.75">
      <c r="A2" s="8" t="s">
        <v>102</v>
      </c>
      <c r="B2" s="8"/>
      <c r="C2" s="8"/>
      <c r="D2" s="8"/>
      <c r="E2" s="8"/>
      <c r="F2" s="8"/>
      <c r="G2" s="8"/>
      <c r="H2" s="16"/>
      <c r="I2" s="16"/>
      <c r="J2" s="16"/>
      <c r="K2" s="32" t="s">
        <v>110</v>
      </c>
    </row>
    <row r="3" spans="1:11" s="10" customFormat="1" ht="15">
      <c r="A3" s="287" t="s">
        <v>16</v>
      </c>
      <c r="B3" s="322" t="s">
        <v>194</v>
      </c>
      <c r="C3" s="322"/>
      <c r="D3" s="287" t="s">
        <v>195</v>
      </c>
      <c r="E3" s="287"/>
      <c r="F3" s="322" t="s">
        <v>196</v>
      </c>
      <c r="G3" s="322"/>
      <c r="H3" s="287" t="s">
        <v>158</v>
      </c>
      <c r="I3" s="287"/>
      <c r="J3" s="287" t="s">
        <v>199</v>
      </c>
      <c r="K3" s="287"/>
    </row>
    <row r="4" spans="1:11" s="10" customFormat="1" ht="45">
      <c r="A4" s="287"/>
      <c r="B4" s="151" t="s">
        <v>25</v>
      </c>
      <c r="C4" s="151" t="s">
        <v>26</v>
      </c>
      <c r="D4" s="151" t="s">
        <v>25</v>
      </c>
      <c r="E4" s="151" t="s">
        <v>26</v>
      </c>
      <c r="F4" s="151" t="s">
        <v>25</v>
      </c>
      <c r="G4" s="151" t="s">
        <v>26</v>
      </c>
      <c r="H4" s="151" t="s">
        <v>25</v>
      </c>
      <c r="I4" s="151" t="s">
        <v>26</v>
      </c>
      <c r="J4" s="151" t="s">
        <v>25</v>
      </c>
      <c r="K4" s="151" t="s">
        <v>26</v>
      </c>
    </row>
    <row r="5" spans="1:11" s="10" customFormat="1" ht="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1" s="10" customFormat="1" ht="15">
      <c r="A6" s="134" t="s">
        <v>81</v>
      </c>
      <c r="B6" s="253">
        <v>1102163</v>
      </c>
      <c r="C6" s="67">
        <f aca="true" t="shared" si="0" ref="C6:K6">SUM(C7:C8)</f>
        <v>0</v>
      </c>
      <c r="D6" s="253">
        <f t="shared" si="0"/>
        <v>1464100</v>
      </c>
      <c r="E6" s="253">
        <f t="shared" si="0"/>
        <v>0</v>
      </c>
      <c r="F6" s="253">
        <f t="shared" si="0"/>
        <v>1602300</v>
      </c>
      <c r="G6" s="253">
        <f t="shared" si="0"/>
        <v>0</v>
      </c>
      <c r="H6" s="253">
        <f t="shared" si="0"/>
        <v>1730484</v>
      </c>
      <c r="I6" s="67">
        <f t="shared" si="0"/>
        <v>0</v>
      </c>
      <c r="J6" s="253">
        <f t="shared" si="0"/>
        <v>1863731</v>
      </c>
      <c r="K6" s="67">
        <f t="shared" si="0"/>
        <v>0</v>
      </c>
    </row>
    <row r="7" spans="1:11" s="10" customFormat="1" ht="15">
      <c r="A7" s="134" t="s">
        <v>82</v>
      </c>
      <c r="B7" s="253">
        <v>1077720</v>
      </c>
      <c r="C7" s="67"/>
      <c r="D7" s="253">
        <v>1434000</v>
      </c>
      <c r="E7" s="253"/>
      <c r="F7" s="253">
        <v>1569400</v>
      </c>
      <c r="G7" s="253"/>
      <c r="H7" s="253">
        <f>F7*1.08</f>
        <v>1694952</v>
      </c>
      <c r="I7" s="67"/>
      <c r="J7" s="253">
        <f>H7*107.7/100</f>
        <v>1825463</v>
      </c>
      <c r="K7" s="67"/>
    </row>
    <row r="8" spans="1:11" s="10" customFormat="1" ht="15">
      <c r="A8" s="134" t="s">
        <v>83</v>
      </c>
      <c r="B8" s="253">
        <v>24443</v>
      </c>
      <c r="C8" s="67"/>
      <c r="D8" s="253">
        <v>30100</v>
      </c>
      <c r="E8" s="253"/>
      <c r="F8" s="253">
        <v>32900</v>
      </c>
      <c r="G8" s="253"/>
      <c r="H8" s="253">
        <f aca="true" t="shared" si="1" ref="H8:H17">F8*1.08</f>
        <v>35532</v>
      </c>
      <c r="I8" s="67"/>
      <c r="J8" s="253">
        <f aca="true" t="shared" si="2" ref="J8:J17">H8*107.7/100</f>
        <v>38268</v>
      </c>
      <c r="K8" s="67"/>
    </row>
    <row r="9" spans="1:11" s="10" customFormat="1" ht="15">
      <c r="A9" s="134" t="s">
        <v>84</v>
      </c>
      <c r="B9" s="253">
        <v>59156</v>
      </c>
      <c r="C9" s="67"/>
      <c r="D9" s="253">
        <v>54400</v>
      </c>
      <c r="E9" s="253"/>
      <c r="F9" s="253">
        <v>68700</v>
      </c>
      <c r="G9" s="253"/>
      <c r="H9" s="253">
        <f t="shared" si="1"/>
        <v>74196</v>
      </c>
      <c r="I9" s="67"/>
      <c r="J9" s="253">
        <f t="shared" si="2"/>
        <v>79909</v>
      </c>
      <c r="K9" s="67"/>
    </row>
    <row r="10" spans="1:11" s="10" customFormat="1" ht="15">
      <c r="A10" s="134" t="s">
        <v>85</v>
      </c>
      <c r="B10" s="253">
        <v>451645</v>
      </c>
      <c r="C10" s="67"/>
      <c r="D10" s="253">
        <v>547300</v>
      </c>
      <c r="E10" s="253"/>
      <c r="F10" s="253">
        <v>624600</v>
      </c>
      <c r="G10" s="253"/>
      <c r="H10" s="253">
        <f t="shared" si="1"/>
        <v>674568</v>
      </c>
      <c r="I10" s="67"/>
      <c r="J10" s="253">
        <f t="shared" si="2"/>
        <v>726510</v>
      </c>
      <c r="K10" s="67"/>
    </row>
    <row r="11" spans="1:11" s="10" customFormat="1" ht="15">
      <c r="A11" s="135" t="s">
        <v>103</v>
      </c>
      <c r="B11" s="253">
        <v>101936</v>
      </c>
      <c r="C11" s="67"/>
      <c r="D11" s="253">
        <v>136700</v>
      </c>
      <c r="E11" s="253"/>
      <c r="F11" s="253">
        <v>142700</v>
      </c>
      <c r="G11" s="253"/>
      <c r="H11" s="253">
        <f t="shared" si="1"/>
        <v>154116</v>
      </c>
      <c r="I11" s="67"/>
      <c r="J11" s="253">
        <f t="shared" si="2"/>
        <v>165983</v>
      </c>
      <c r="K11" s="67"/>
    </row>
    <row r="12" spans="1:11" s="10" customFormat="1" ht="15">
      <c r="A12" s="134" t="s">
        <v>86</v>
      </c>
      <c r="B12" s="253"/>
      <c r="C12" s="67"/>
      <c r="D12" s="253"/>
      <c r="E12" s="253"/>
      <c r="F12" s="253"/>
      <c r="G12" s="253"/>
      <c r="H12" s="253">
        <f t="shared" si="1"/>
        <v>0</v>
      </c>
      <c r="I12" s="67"/>
      <c r="J12" s="253">
        <f t="shared" si="2"/>
        <v>0</v>
      </c>
      <c r="K12" s="67"/>
    </row>
    <row r="13" spans="1:11" s="10" customFormat="1" ht="15">
      <c r="A13" s="134" t="s">
        <v>87</v>
      </c>
      <c r="B13" s="253"/>
      <c r="C13" s="67"/>
      <c r="D13" s="253"/>
      <c r="E13" s="253"/>
      <c r="F13" s="253"/>
      <c r="G13" s="253"/>
      <c r="H13" s="253">
        <f t="shared" si="1"/>
        <v>0</v>
      </c>
      <c r="I13" s="67"/>
      <c r="J13" s="253">
        <f t="shared" si="2"/>
        <v>0</v>
      </c>
      <c r="K13" s="67"/>
    </row>
    <row r="14" spans="1:11" s="10" customFormat="1" ht="15">
      <c r="A14" s="134" t="s">
        <v>88</v>
      </c>
      <c r="B14" s="253">
        <v>843966</v>
      </c>
      <c r="C14" s="67"/>
      <c r="D14" s="253">
        <v>780000</v>
      </c>
      <c r="E14" s="253"/>
      <c r="F14" s="253">
        <v>807830</v>
      </c>
      <c r="G14" s="253"/>
      <c r="H14" s="253">
        <f t="shared" si="1"/>
        <v>872456</v>
      </c>
      <c r="I14" s="67"/>
      <c r="J14" s="253">
        <f t="shared" si="2"/>
        <v>939635</v>
      </c>
      <c r="K14" s="67"/>
    </row>
    <row r="15" spans="1:11" s="10" customFormat="1" ht="15">
      <c r="A15" s="134" t="s">
        <v>89</v>
      </c>
      <c r="B15" s="253">
        <v>4149</v>
      </c>
      <c r="C15" s="67"/>
      <c r="D15" s="253">
        <v>9900</v>
      </c>
      <c r="E15" s="253"/>
      <c r="F15" s="253">
        <v>20000</v>
      </c>
      <c r="G15" s="253"/>
      <c r="H15" s="253">
        <f t="shared" si="1"/>
        <v>21600</v>
      </c>
      <c r="I15" s="67"/>
      <c r="J15" s="253">
        <f t="shared" si="2"/>
        <v>23263</v>
      </c>
      <c r="K15" s="67"/>
    </row>
    <row r="16" spans="1:11" s="10" customFormat="1" ht="30">
      <c r="A16" s="135" t="s">
        <v>253</v>
      </c>
      <c r="B16" s="253">
        <v>416641</v>
      </c>
      <c r="C16" s="67"/>
      <c r="D16" s="253">
        <v>347600</v>
      </c>
      <c r="E16" s="253"/>
      <c r="F16" s="263">
        <v>451700</v>
      </c>
      <c r="G16" s="253"/>
      <c r="H16" s="253">
        <f t="shared" si="1"/>
        <v>487836</v>
      </c>
      <c r="I16" s="67"/>
      <c r="J16" s="253">
        <f t="shared" si="2"/>
        <v>525399</v>
      </c>
      <c r="K16" s="67"/>
    </row>
    <row r="17" spans="1:11" s="10" customFormat="1" ht="15">
      <c r="A17" s="135" t="s">
        <v>107</v>
      </c>
      <c r="B17" s="253">
        <v>79020</v>
      </c>
      <c r="C17" s="67"/>
      <c r="D17" s="253">
        <v>78600</v>
      </c>
      <c r="E17" s="253"/>
      <c r="F17" s="253">
        <v>152170</v>
      </c>
      <c r="G17" s="253"/>
      <c r="H17" s="253">
        <f t="shared" si="1"/>
        <v>164344</v>
      </c>
      <c r="I17" s="67"/>
      <c r="J17" s="253">
        <f t="shared" si="2"/>
        <v>176998</v>
      </c>
      <c r="K17" s="67"/>
    </row>
    <row r="18" spans="1:11" s="137" customFormat="1" ht="14.25">
      <c r="A18" s="136" t="s">
        <v>111</v>
      </c>
      <c r="B18" s="200">
        <v>2979656</v>
      </c>
      <c r="C18" s="68">
        <f>C6+SUM(C9:C16)</f>
        <v>0</v>
      </c>
      <c r="D18" s="200">
        <f aca="true" t="shared" si="3" ref="D18:J18">D6+SUM(D9:D16)+D17</f>
        <v>3418600</v>
      </c>
      <c r="E18" s="200">
        <f t="shared" si="3"/>
        <v>0</v>
      </c>
      <c r="F18" s="200">
        <f t="shared" si="3"/>
        <v>3870000</v>
      </c>
      <c r="G18" s="200">
        <f t="shared" si="3"/>
        <v>0</v>
      </c>
      <c r="H18" s="200">
        <f t="shared" si="3"/>
        <v>4179600</v>
      </c>
      <c r="I18" s="68">
        <f t="shared" si="3"/>
        <v>0</v>
      </c>
      <c r="J18" s="200">
        <f t="shared" si="3"/>
        <v>4501428</v>
      </c>
      <c r="K18" s="68">
        <f>K6+SUM(K9:K16)</f>
        <v>0</v>
      </c>
    </row>
    <row r="19" spans="1:11" s="10" customFormat="1" ht="45">
      <c r="A19" s="135" t="s">
        <v>125</v>
      </c>
      <c r="B19" s="148" t="s">
        <v>154</v>
      </c>
      <c r="C19" s="149"/>
      <c r="D19" s="148" t="s">
        <v>154</v>
      </c>
      <c r="E19" s="149"/>
      <c r="F19" s="148" t="s">
        <v>154</v>
      </c>
      <c r="G19" s="149"/>
      <c r="H19" s="148" t="s">
        <v>154</v>
      </c>
      <c r="I19" s="149"/>
      <c r="J19" s="148" t="s">
        <v>154</v>
      </c>
      <c r="K19" s="149"/>
    </row>
    <row r="20" ht="15">
      <c r="B20" s="260"/>
    </row>
    <row r="22" ht="12.75">
      <c r="F22" s="262"/>
    </row>
    <row r="23" ht="12.75">
      <c r="F23" s="262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showZeros="0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3.75390625" style="2" customWidth="1"/>
    <col min="2" max="2" width="30.25390625" style="2" customWidth="1"/>
    <col min="3" max="3" width="8.75390625" style="2" customWidth="1"/>
    <col min="4" max="4" width="9.25390625" style="2" customWidth="1"/>
    <col min="5" max="5" width="8.75390625" style="2" customWidth="1"/>
    <col min="6" max="6" width="9.25390625" style="2" customWidth="1"/>
    <col min="7" max="7" width="8.75390625" style="2" customWidth="1"/>
    <col min="8" max="8" width="9.25390625" style="2" customWidth="1"/>
    <col min="9" max="9" width="8.75390625" style="2" customWidth="1"/>
    <col min="10" max="10" width="9.25390625" style="2" customWidth="1"/>
    <col min="11" max="11" width="8.75390625" style="2" customWidth="1"/>
    <col min="12" max="12" width="8.875" style="2" customWidth="1"/>
    <col min="13" max="13" width="8.75390625" style="2" customWidth="1"/>
    <col min="14" max="14" width="8.875" style="2" customWidth="1"/>
    <col min="15" max="15" width="8.75390625" style="2" customWidth="1"/>
    <col min="16" max="16" width="8.875" style="2" customWidth="1"/>
    <col min="17" max="16384" width="9.125" style="2" customWidth="1"/>
  </cols>
  <sheetData>
    <row r="1" spans="11:16" s="11" customFormat="1" ht="15.75">
      <c r="K1" s="91"/>
      <c r="L1" s="91"/>
      <c r="M1" s="91"/>
      <c r="N1" s="91"/>
      <c r="O1" s="91"/>
      <c r="P1" s="91"/>
    </row>
    <row r="2" spans="1:5" s="11" customFormat="1" ht="15.75">
      <c r="A2" s="8" t="s">
        <v>126</v>
      </c>
      <c r="C2" s="8"/>
      <c r="D2" s="8"/>
      <c r="E2" s="8"/>
    </row>
    <row r="3" spans="1:16" s="6" customFormat="1" ht="15">
      <c r="A3" s="293" t="s">
        <v>11</v>
      </c>
      <c r="B3" s="323" t="s">
        <v>90</v>
      </c>
      <c r="C3" s="287" t="s">
        <v>194</v>
      </c>
      <c r="D3" s="287"/>
      <c r="E3" s="287"/>
      <c r="F3" s="287"/>
      <c r="G3" s="287" t="s">
        <v>205</v>
      </c>
      <c r="H3" s="287"/>
      <c r="I3" s="287"/>
      <c r="J3" s="287"/>
      <c r="K3" s="287" t="s">
        <v>163</v>
      </c>
      <c r="L3" s="287"/>
      <c r="M3" s="287" t="s">
        <v>164</v>
      </c>
      <c r="N3" s="287"/>
      <c r="O3" s="287" t="s">
        <v>206</v>
      </c>
      <c r="P3" s="287"/>
    </row>
    <row r="4" spans="1:16" ht="13.5" customHeight="1">
      <c r="A4" s="325"/>
      <c r="B4" s="326"/>
      <c r="C4" s="287" t="s">
        <v>25</v>
      </c>
      <c r="D4" s="287"/>
      <c r="E4" s="287" t="s">
        <v>26</v>
      </c>
      <c r="F4" s="287"/>
      <c r="G4" s="287" t="s">
        <v>25</v>
      </c>
      <c r="H4" s="287"/>
      <c r="I4" s="287" t="s">
        <v>26</v>
      </c>
      <c r="J4" s="287"/>
      <c r="K4" s="323" t="s">
        <v>128</v>
      </c>
      <c r="L4" s="323" t="s">
        <v>129</v>
      </c>
      <c r="M4" s="323" t="s">
        <v>128</v>
      </c>
      <c r="N4" s="323" t="s">
        <v>129</v>
      </c>
      <c r="O4" s="323" t="s">
        <v>128</v>
      </c>
      <c r="P4" s="323" t="s">
        <v>129</v>
      </c>
    </row>
    <row r="5" spans="1:16" ht="30">
      <c r="A5" s="294"/>
      <c r="B5" s="324"/>
      <c r="C5" s="151" t="s">
        <v>91</v>
      </c>
      <c r="D5" s="151" t="s">
        <v>92</v>
      </c>
      <c r="E5" s="151" t="s">
        <v>91</v>
      </c>
      <c r="F5" s="151" t="s">
        <v>92</v>
      </c>
      <c r="G5" s="151" t="s">
        <v>91</v>
      </c>
      <c r="H5" s="151" t="s">
        <v>92</v>
      </c>
      <c r="I5" s="151" t="s">
        <v>91</v>
      </c>
      <c r="J5" s="151" t="s">
        <v>92</v>
      </c>
      <c r="K5" s="324"/>
      <c r="L5" s="324"/>
      <c r="M5" s="324"/>
      <c r="N5" s="324"/>
      <c r="O5" s="324"/>
      <c r="P5" s="324"/>
    </row>
    <row r="6" spans="1:16" ht="15">
      <c r="A6" s="151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  <c r="H6" s="151">
        <v>8</v>
      </c>
      <c r="I6" s="151">
        <v>9</v>
      </c>
      <c r="J6" s="151">
        <v>10</v>
      </c>
      <c r="K6" s="151">
        <v>11</v>
      </c>
      <c r="L6" s="151">
        <v>12</v>
      </c>
      <c r="M6" s="151">
        <v>13</v>
      </c>
      <c r="N6" s="151">
        <v>14</v>
      </c>
      <c r="O6" s="151">
        <v>15</v>
      </c>
      <c r="P6" s="151">
        <v>16</v>
      </c>
    </row>
    <row r="7" spans="1:16" ht="15">
      <c r="A7" s="24"/>
      <c r="B7" s="159" t="s">
        <v>207</v>
      </c>
      <c r="C7" s="160">
        <v>5</v>
      </c>
      <c r="D7" s="160">
        <v>5</v>
      </c>
      <c r="E7" s="160"/>
      <c r="F7" s="160"/>
      <c r="G7" s="160">
        <v>6</v>
      </c>
      <c r="H7" s="160">
        <v>6</v>
      </c>
      <c r="I7" s="160"/>
      <c r="J7" s="160"/>
      <c r="K7" s="160">
        <v>6</v>
      </c>
      <c r="L7" s="160"/>
      <c r="M7" s="160">
        <v>6</v>
      </c>
      <c r="N7" s="160"/>
      <c r="O7" s="160">
        <v>6</v>
      </c>
      <c r="P7" s="160"/>
    </row>
    <row r="8" spans="1:16" ht="15">
      <c r="A8" s="24"/>
      <c r="B8" s="159" t="s">
        <v>208</v>
      </c>
      <c r="C8" s="160">
        <v>30</v>
      </c>
      <c r="D8" s="160">
        <v>21</v>
      </c>
      <c r="E8" s="160"/>
      <c r="F8" s="160"/>
      <c r="G8" s="160">
        <v>27</v>
      </c>
      <c r="H8" s="160">
        <v>21</v>
      </c>
      <c r="I8" s="160"/>
      <c r="J8" s="160"/>
      <c r="K8" s="160">
        <v>27</v>
      </c>
      <c r="L8" s="160"/>
      <c r="M8" s="160">
        <v>27</v>
      </c>
      <c r="N8" s="160"/>
      <c r="O8" s="160">
        <v>27</v>
      </c>
      <c r="P8" s="160"/>
    </row>
    <row r="9" spans="1:16" ht="15">
      <c r="A9" s="24"/>
      <c r="B9" s="159" t="s">
        <v>209</v>
      </c>
      <c r="C9" s="160">
        <v>7</v>
      </c>
      <c r="D9" s="160">
        <v>7</v>
      </c>
      <c r="E9" s="160"/>
      <c r="F9" s="160"/>
      <c r="G9" s="160">
        <v>7</v>
      </c>
      <c r="H9" s="160">
        <v>7</v>
      </c>
      <c r="I9" s="160"/>
      <c r="J9" s="160"/>
      <c r="K9" s="160">
        <v>7</v>
      </c>
      <c r="L9" s="160"/>
      <c r="M9" s="160">
        <v>7</v>
      </c>
      <c r="N9" s="160"/>
      <c r="O9" s="160">
        <v>7</v>
      </c>
      <c r="P9" s="160"/>
    </row>
    <row r="10" spans="1:16" s="5" customFormat="1" ht="14.25">
      <c r="A10" s="99"/>
      <c r="B10" s="99" t="s">
        <v>111</v>
      </c>
      <c r="C10" s="154">
        <f aca="true" t="shared" si="0" ref="C10:H10">C9+C8+C7</f>
        <v>42</v>
      </c>
      <c r="D10" s="154">
        <f t="shared" si="0"/>
        <v>33</v>
      </c>
      <c r="E10" s="154">
        <f t="shared" si="0"/>
        <v>0</v>
      </c>
      <c r="F10" s="154">
        <f t="shared" si="0"/>
        <v>0</v>
      </c>
      <c r="G10" s="154">
        <f t="shared" si="0"/>
        <v>40</v>
      </c>
      <c r="H10" s="154">
        <f t="shared" si="0"/>
        <v>34</v>
      </c>
      <c r="I10" s="154">
        <f aca="true" t="shared" si="1" ref="I10:O10">I9+I8+I7</f>
        <v>0</v>
      </c>
      <c r="J10" s="154">
        <f t="shared" si="1"/>
        <v>0</v>
      </c>
      <c r="K10" s="154">
        <f t="shared" si="1"/>
        <v>40</v>
      </c>
      <c r="L10" s="154">
        <f t="shared" si="1"/>
        <v>0</v>
      </c>
      <c r="M10" s="154">
        <f t="shared" si="1"/>
        <v>40</v>
      </c>
      <c r="N10" s="154">
        <f t="shared" si="1"/>
        <v>0</v>
      </c>
      <c r="O10" s="154">
        <f t="shared" si="1"/>
        <v>40</v>
      </c>
      <c r="P10" s="154"/>
    </row>
    <row r="11" spans="1:16" ht="45" customHeight="1">
      <c r="A11" s="161"/>
      <c r="B11" s="157" t="s">
        <v>127</v>
      </c>
      <c r="C11" s="148" t="s">
        <v>154</v>
      </c>
      <c r="D11" s="148" t="s">
        <v>154</v>
      </c>
      <c r="E11" s="148"/>
      <c r="F11" s="149"/>
      <c r="G11" s="148" t="s">
        <v>154</v>
      </c>
      <c r="H11" s="148" t="s">
        <v>154</v>
      </c>
      <c r="I11" s="148"/>
      <c r="J11" s="149"/>
      <c r="K11" s="148" t="s">
        <v>154</v>
      </c>
      <c r="L11" s="149"/>
      <c r="M11" s="148" t="s">
        <v>154</v>
      </c>
      <c r="N11" s="149"/>
      <c r="O11" s="148" t="s">
        <v>154</v>
      </c>
      <c r="P11" s="149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Johnny Nick</cp:lastModifiedBy>
  <cp:lastPrinted>2019-11-12T15:18:39Z</cp:lastPrinted>
  <dcterms:created xsi:type="dcterms:W3CDTF">2002-11-05T07:08:11Z</dcterms:created>
  <dcterms:modified xsi:type="dcterms:W3CDTF">2019-11-21T11:11:13Z</dcterms:modified>
  <cp:category/>
  <cp:version/>
  <cp:contentType/>
  <cp:contentStatus/>
</cp:coreProperties>
</file>