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2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</definedNames>
  <calcPr fullCalcOnLoad="1" fullPrecision="0"/>
</workbook>
</file>

<file path=xl/sharedStrings.xml><?xml version="1.0" encoding="utf-8"?>
<sst xmlns="http://schemas.openxmlformats.org/spreadsheetml/2006/main" count="848" uniqueCount="299">
  <si>
    <t>0810</t>
  </si>
  <si>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</si>
  <si>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</si>
  <si>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</si>
  <si>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</si>
  <si>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</si>
  <si>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</si>
  <si>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</si>
  <si>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</si>
  <si>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</si>
  <si>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</si>
  <si>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</si>
  <si>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</si>
  <si>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</si>
  <si>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</si>
  <si>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</si>
  <si>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</si>
  <si>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</si>
  <si>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</si>
  <si>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</si>
  <si>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</si>
  <si>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</si>
  <si>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</si>
  <si>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</si>
  <si>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</si>
  <si>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</si>
  <si>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</si>
  <si>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</si>
  <si>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</si>
  <si>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</si>
  <si>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</si>
  <si>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</si>
  <si>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</si>
  <si>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</si>
  <si>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</si>
  <si>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</si>
  <si>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</si>
  <si>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</si>
  <si>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</si>
  <si>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</si>
  <si>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</si>
  <si>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</si>
  <si>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</si>
  <si>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</si>
  <si>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</si>
  <si>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</si>
  <si>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</si>
  <si>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</si>
  <si>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</si>
  <si>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</si>
  <si>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</si>
  <si>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</si>
  <si>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</si>
  <si>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</si>
  <si>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</si>
  <si>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</si>
  <si>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</si>
  <si>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</si>
  <si>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</si>
  <si>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</si>
  <si>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</si>
  <si>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</si>
  <si>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</si>
  <si>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</si>
  <si>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</si>
  <si>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</si>
  <si>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</si>
  <si>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</si>
  <si>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</si>
  <si>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</si>
  <si>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</si>
  <si>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</si>
  <si>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</si>
  <si>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</si>
  <si>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</si>
  <si>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</si>
  <si>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</si>
  <si>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</si>
  <si>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</si>
  <si>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</si>
  <si>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</si>
  <si>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</si>
  <si>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</si>
  <si>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</si>
  <si>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</si>
  <si>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</si>
  <si>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</si>
  <si>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</si>
  <si>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</si>
  <si>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</si>
  <si>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</si>
  <si>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</si>
  <si>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</si>
  <si>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</si>
  <si>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</si>
  <si>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</si>
  <si>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</si>
  <si>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</si>
  <si>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</si>
  <si>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</si>
  <si>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</si>
  <si>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</si>
  <si>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</si>
  <si>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</si>
  <si>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</si>
  <si>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</si>
  <si>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</si>
  <si>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</si>
  <si>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</si>
  <si>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</si>
  <si>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</si>
  <si>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</si>
  <si>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</si>
  <si>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</si>
  <si>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</si>
  <si>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</si>
  <si>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</si>
  <si>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</si>
  <si>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</si>
  <si>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</si>
  <si>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</si>
  <si>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</si>
  <si>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</si>
  <si>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</si>
  <si>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</si>
  <si>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</si>
  <si>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</si>
  <si>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</si>
  <si>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</si>
  <si>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</si>
  <si>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</si>
  <si>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</si>
  <si>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</si>
  <si>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</si>
  <si>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</si>
  <si>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</si>
  <si>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</si>
  <si>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</si>
  <si>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</si>
  <si>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</si>
  <si>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</si>
  <si>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</si>
  <si>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</si>
  <si>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</si>
  <si>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</si>
  <si>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</si>
  <si>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</si>
  <si>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</si>
  <si>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</si>
  <si>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</si>
  <si>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</si>
  <si>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</si>
  <si>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</si>
  <si>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</si>
  <si>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</si>
  <si>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</si>
  <si>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</si>
  <si>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</si>
  <si>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</si>
  <si>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</si>
  <si>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</si>
  <si>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</si>
  <si>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</si>
  <si>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</si>
  <si>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</si>
  <si>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</si>
  <si>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</si>
  <si>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</si>
  <si>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</si>
  <si>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</si>
  <si>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</si>
  <si>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</si>
  <si>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</si>
  <si>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</si>
  <si>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БЮДЖЕТНИЙ ЗАПИТ НА 2020 - 2022 РОКИ загальний (Форма 2020-1)</t>
  </si>
  <si>
    <t>2018 рік (звіт)</t>
  </si>
  <si>
    <t>2019 рік (затверджено)</t>
  </si>
  <si>
    <t>2020 рік (проект)</t>
  </si>
  <si>
    <t>2022 рік (прогноз)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</si>
  <si>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</si>
  <si>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</si>
  <si>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</si>
  <si>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</si>
  <si>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</si>
  <si>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</si>
  <si>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</si>
  <si>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</si>
  <si>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</si>
  <si>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</si>
  <si>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</si>
  <si>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</si>
  <si>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</si>
  <si>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</si>
  <si>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</si>
  <si>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</si>
  <si>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</si>
  <si>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</si>
  <si>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</si>
  <si>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</si>
  <si>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</si>
  <si>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</si>
  <si>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</si>
  <si>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</si>
  <si>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</si>
  <si>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</si>
  <si>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</si>
  <si>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</si>
  <si>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</si>
  <si>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</si>
  <si>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</si>
  <si>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</si>
  <si>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</si>
  <si>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</si>
  <si>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</si>
  <si>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</si>
  <si>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</si>
  <si>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</si>
  <si>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</si>
  <si>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</si>
  <si>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</si>
  <si>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</si>
  <si>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</si>
  <si>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</si>
  <si>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</si>
  <si>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</si>
  <si>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</si>
  <si>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</si>
  <si>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</si>
  <si>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</si>
  <si>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</si>
  <si>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</si>
  <si>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</si>
  <si>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</si>
  <si>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</si>
  <si>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</si>
  <si>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r>
      <t xml:space="preserve">4. Розподіл граничних показників видатків бюджету та надання кредитів з бюджету </t>
    </r>
    <r>
      <rPr>
        <b/>
        <sz val="12"/>
        <color indexed="14"/>
        <rFont val="Times New Roman"/>
        <family val="1"/>
      </rPr>
      <t>загального фонду</t>
    </r>
    <r>
      <rPr>
        <b/>
        <sz val="12"/>
        <rFont val="Times New Roman"/>
        <family val="1"/>
      </rPr>
      <t xml:space="preserve"> місцевого бюджету на 2020 - 2022 роки за бюджетними програмами:</t>
    </r>
  </si>
  <si>
    <t>Управління молоді та спорту ОДА</t>
  </si>
  <si>
    <r>
      <t>5. Розподіл граничних показників видатків бюджету та надання кредитів з бюджету</t>
    </r>
    <r>
      <rPr>
        <b/>
        <sz val="12"/>
        <color indexed="14"/>
        <rFont val="Times New Roman"/>
        <family val="1"/>
      </rPr>
      <t xml:space="preserve"> спеціального фонду</t>
    </r>
    <r>
      <rPr>
        <b/>
        <sz val="12"/>
        <rFont val="Times New Roman"/>
        <family val="1"/>
      </rPr>
      <t xml:space="preserve"> місцевого бюджету на 2020 - 2022 роки за бюджетними програмами:</t>
    </r>
  </si>
  <si>
    <t>2. Управління молоді та спорту ОДА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</si>
  <si>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</si>
  <si>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</si>
  <si>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</si>
  <si>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Конституція України, Бюджетний кодекс України, Закон України "Про сприяння соціальному становленню та розвитку молоді в Україні", наказ Міністерства молоді та спорту України від 24.11.2016  № 4408 "Про затвердження Типового переліку бюджетних програм та результативних показників їх виконання для місцевих бюджетів у молодіжній сфері", наказ Міністерства молоді та спорту України від 03.03.2016  № 808 "Про затвердження Порядку реалізації програм, проектів та проведення заходів державної політики у молодіжній сфері та сфері національно-патріотичного виховання", рішення обласної ради від 22.12.2015 № 90 "Про Регіональну програму "Молодь Закарпаття" на 2016-2020 роки"</t>
  </si>
  <si>
    <t>кількість місцевих заходів (проектів) державної політики у молодіжній сфері</t>
  </si>
  <si>
    <t>од.</t>
  </si>
  <si>
    <t>календарний план заходів</t>
  </si>
  <si>
    <t>кількість учасників регіональних заходів (проектів) державної політики у молодіжній сфері</t>
  </si>
  <si>
    <t>в тому числі жінок (дівчат)</t>
  </si>
  <si>
    <t xml:space="preserve">середні витрати на проведення одного регіонального заходу (проекту) державної політики у молодіжній сфері 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</si>
  <si>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</si>
  <si>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</si>
  <si>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з них жінок (дівчат)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</si>
  <si>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</si>
  <si>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з них жінок (дівчат), від загальної кількості жінок (дівчат) в регіоні</t>
  </si>
  <si>
    <t>з них чоловіків (хлопців), від загальної кількості чоловіків (хлопців) в регіоні</t>
  </si>
  <si>
    <t>осіб</t>
  </si>
  <si>
    <t>грн.</t>
  </si>
  <si>
    <t>%</t>
  </si>
  <si>
    <t>накази про проведення заходів</t>
  </si>
  <si>
    <t>розрахунок до кошторису</t>
  </si>
  <si>
    <t>звіт про виконання програми</t>
  </si>
  <si>
    <t>дані Головного управління статистики у Закарпатській області</t>
  </si>
  <si>
    <t>Регіональна програма «Молодь Закарпаття» на 2016-2020 роки</t>
  </si>
  <si>
    <t>Рішення обласної ради від 22.12.2015 № 90</t>
  </si>
  <si>
    <t>Усього</t>
  </si>
  <si>
    <t>ЕРФАН В.Й.</t>
  </si>
  <si>
    <t>ДЗЯМКА М.І.</t>
  </si>
  <si>
    <t>Фінансування заходів та реалізація проектів на виконання Регіональної програми "Молодь Закарпаття"</t>
  </si>
  <si>
    <t>Кредиторська та дебіторська заборгованість за період 2018-2019 р. відсутня</t>
  </si>
  <si>
    <t>Видатки спеціального фонду бюджету не плануються в 2020-2022 р.</t>
  </si>
  <si>
    <t>Якщо додаткові кошти не будуть передбачені у 2020 році то кількість молоді охопленої заходам становитиме на рівні 2019 року</t>
  </si>
  <si>
    <t>07100000000</t>
  </si>
  <si>
    <t>Забезпечення реалізації політики у молодіжній сфері на регіональному рівні, забезпечення розвитку олімпійських та неолімпійських видів спорту, організація фізкультурно-оздоровчої та спортивної діяльності інвалідів, забезпечення підготовки спортсменів-інвалідів та фізкультурно-спортивної реабілітації інвалідів,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спорту, 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</si>
  <si>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У 2020-2022 роках спрямування бюджетних коштів планується на ціж заходи за участю молодіжних громадських організацій</t>
  </si>
  <si>
    <t xml:space="preserve">На розвиток молодіжної політики в Закарпатській області у 2019 ро виділено 1060,6 тис.грн. Зазначені кошти в регіоні будуть освоєні для проведення за участю громадських організацій ряд заходів щодо патріотичного виховання молоді, пропаганди здорового способу життя, профілактики негативних проявів у молодіжному середовищі, а саме: 
акцію „Січовик”, приурочену до відзначення Дня Соборності України
фестиваль „Українська родина” 
семінар-тренінг „Актуальні можливості для молоді” 
тренінг „Медіа-школа для молоді „Основи журналістики” 
заходи з відзначення в області 79-ї річниці проголошення Карпатської України, що проходили 15 березня  2019 року
тренінг „Методи неформальної освіти: 3D-моделювання та ігрофікація освітнього процесу”  
акція „Пізнай Закарпаття власними очима”, що проходила в рамках програми обміну студентів GOxChange  
акцію „Чисте місто – чиста планета!”  
науково-практичну конференцію „Україна-ЄС: двосторонні відносини у контексті загострення гібридної війни, конфлікту політик пам’яті та забезпечення прав національних меншин”  в м. Ужгород та с. Тур’я Пасіка Перечинського району регіональний проект „Kolping Sakuraland”;
фінал акції „Серце до серця”  
в м. Ужгород молодіжний хіп-хоп  фестиваль „Ghetto Groove”;
м. Ужгород молодіжного спортивного заходу „Республікіада”;
в м. Ужгород акцію „Дні Європи в Ужгороді”;
в с. Імстичово Іршавського району, вул. Макаренка, 5 (урочище Монастирські зирви) ІІ (обласний) етап Всеукраїнської дитячо-юнацької військово-патріотичної гри „Сокіл” („Джура”);
в м. Ужгород засідання за круглим столом на тему „Зайнятість молоді. Розроблення рекомендацій  до   Національного   плану  дій  щодо  зайнятості  молоді”;
патріотичний похід на г. Говерла „З Україною в серці”, що проходить в рамках відзначення Дня Конституції України та Дня молоді, г. Говерла;
в м. Ужгород молодіжний захід „Ужгородська регата 2019ˮ;
в м. Ужгород заходи приурочені до Дня Державного Прапора України та Дня Незалежності України у 2019 році;
в с.Нижнє Селище Хустського району семінару  „Клімат  змінюється! Час діятиˮ;
літній наметовий табір „Літня кіношкола „Скалка 2019ˮ;в м.Ужгород  та у м.Мукачево  тренінгу „Школа журналістики”;
фестиваль „United in Diversity”  12 – 15  вересня 2019 року в м. Ужгород;
на г.Полонина Руна Перечинського району Закарпатської області та у  м. Ужгород патріотичної акції „Ми молодь України, її шалені діти!ˮ приуроченої до Дня Захисника України;
31 жовтня 2019 року в м. Ужгород молодіжного фестивалю до Дня всіх святих;
</t>
  </si>
  <si>
    <t>Додаткові кошти необхідні для проведення молодіжних заходів та заходів з націонпльно-патріотичного виховання (оплата харчування та проживання під час участі в семінарах, тренінгах в повному обсязі, а не частково)</t>
  </si>
  <si>
    <t>кількість людино-днів навчально-тренувальних зборів та участь у регіональних змаганнях з олімпійських видів спорту</t>
  </si>
  <si>
    <t>кількість людино-днів навчально-тренувальних зборів та участь у регіональних змаганнях з неолімпійських видів спорту</t>
  </si>
  <si>
    <t>середньорічна кількість учнів ДЮСШ для осіб з інвалідністю та 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</si>
  <si>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кількість людино-днів навчально-тренувальних зборів з видів спорту осіб з інвалідністю з підготовки до регіональних змагань, до всеукраїнських змагань, участь у регіональних змаганнях з видів спорту інвалідів, з фізкультурно-спортивної реабілітації інвалідів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</si>
  <si>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</si>
  <si>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</t>
  </si>
  <si>
    <t>кількість людино-днів проведених у ШВСМ навчально-тренувальних зборів,  участі учнів ШВСМ у всеукраїнських змаганнях</t>
  </si>
  <si>
    <t>3377</t>
  </si>
  <si>
    <t>кількість людино-днів проведення фізкультурно-масових заходів, що проводяться регіональними осередками всеукраїнських організацій фізкультурно-спортивної спрямованості</t>
  </si>
  <si>
    <t>кількість людино-днів проведення фізкультурно-масових заходів, що проводяться ЦФЗН "Спорт для всіх"</t>
  </si>
  <si>
    <t>кількість отримувачів заохочень/винагород (спортсмени, тренери, видатні діячі)</t>
  </si>
  <si>
    <t>кількість людино-днів спортивних заходів, що проводяться закладами фізичної культури і спорту, організаціями фізкультурно-спортивної спрямованості, які отримують фінансову підтримку з бюджету</t>
  </si>
  <si>
    <t>кількість інших заходів з розвитку фізичної культури і спорту</t>
  </si>
  <si>
    <t>наказ</t>
  </si>
  <si>
    <t>кількість встановлених майданчиків</t>
  </si>
  <si>
    <t>1. Реалізація державної політики у молодіжній сфері</t>
  </si>
  <si>
    <t>2. Проведення спортивної роботи в регіоні</t>
  </si>
  <si>
    <t>3. Здійснення фізкультурно-спортивної та реабілітаційної роботи серед осіб з інвалідністю</t>
  </si>
  <si>
    <t>4. Розвиток дитячо-юнацького спорту</t>
  </si>
  <si>
    <t xml:space="preserve">5. Розвиток резервного спорту, спорту вищих досягнень та формування позитивного іміджу регіону на Всеукраїнському рівні </t>
  </si>
  <si>
    <t>6. Підтримка фізкультурно-спортивного руху</t>
  </si>
  <si>
    <t>7. Організація фізкультурно-оздоровчої діяльності, проведення масових фізкультурно-оздоровчих і спортивних заходів</t>
  </si>
  <si>
    <t>8. Розвиток фізичної культури та спорту в Закарпатській області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</si>
</sst>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Continuous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/>
    </xf>
    <xf numFmtId="180" fontId="28" fillId="0" borderId="10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Fill="1" applyAlignment="1">
      <alignment horizontal="left" vertical="top"/>
    </xf>
    <xf numFmtId="0" fontId="51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center"/>
    </xf>
    <xf numFmtId="0" fontId="53" fillId="0" borderId="19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28" fillId="0" borderId="14" xfId="0" applyFont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left" vertical="center" wrapText="1"/>
    </xf>
    <xf numFmtId="1" fontId="9" fillId="0" borderId="20" xfId="0" applyNumberFormat="1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/>
    </xf>
    <xf numFmtId="0" fontId="5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50" fillId="0" borderId="11" xfId="53" applyFont="1" applyBorder="1" applyAlignment="1">
      <alignment wrapText="1"/>
      <protection/>
    </xf>
    <xf numFmtId="0" fontId="50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52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8" fillId="0" borderId="19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49" fontId="30" fillId="0" borderId="20" xfId="0" applyNumberFormat="1" applyFont="1" applyBorder="1" applyAlignment="1">
      <alignment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68"/>
  <sheetViews>
    <sheetView showZeros="0" zoomScaleSheetLayoutView="90" workbookViewId="0" topLeftCell="A1">
      <selection activeCell="N61" sqref="N61"/>
    </sheetView>
  </sheetViews>
  <sheetFormatPr defaultColWidth="9.00390625" defaultRowHeight="12.75"/>
  <cols>
    <col min="1" max="1" width="13.375" style="12" customWidth="1"/>
    <col min="2" max="2" width="13.625" style="12" customWidth="1"/>
    <col min="3" max="3" width="14.375" style="12" customWidth="1"/>
    <col min="4" max="12" width="14.875" style="12" customWidth="1"/>
    <col min="13" max="16384" width="9.125" style="12" customWidth="1"/>
  </cols>
  <sheetData>
    <row r="1" spans="1:12" s="209" customFormat="1" ht="18">
      <c r="A1" s="89" t="s">
        <v>174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217" t="s">
        <v>234</v>
      </c>
      <c r="B2" s="107"/>
      <c r="C2" s="107"/>
      <c r="D2" s="107"/>
      <c r="E2" s="107"/>
      <c r="G2" s="322">
        <v>111</v>
      </c>
      <c r="H2" s="322"/>
      <c r="J2" s="218">
        <v>39663671</v>
      </c>
      <c r="K2" s="108"/>
      <c r="L2" s="268" t="s">
        <v>271</v>
      </c>
    </row>
    <row r="3" spans="1:12" s="215" customFormat="1" ht="39" customHeight="1">
      <c r="A3" s="104" t="s">
        <v>112</v>
      </c>
      <c r="B3" s="104"/>
      <c r="C3" s="104"/>
      <c r="D3" s="104"/>
      <c r="E3" s="104"/>
      <c r="G3" s="298" t="s">
        <v>187</v>
      </c>
      <c r="H3" s="298"/>
      <c r="J3" s="267" t="s">
        <v>186</v>
      </c>
      <c r="K3" s="73"/>
      <c r="L3" s="205" t="s">
        <v>185</v>
      </c>
    </row>
    <row r="4" spans="1:7" ht="15">
      <c r="A4" s="21" t="s">
        <v>115</v>
      </c>
      <c r="B4" s="21"/>
      <c r="C4" s="21"/>
      <c r="D4" s="21"/>
      <c r="E4" s="21"/>
      <c r="F4" s="21"/>
      <c r="G4" s="21"/>
    </row>
    <row r="5" spans="1:12" ht="82.5" customHeight="1">
      <c r="A5" s="307" t="s">
        <v>272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5">
      <c r="A6" s="28"/>
      <c r="B6" s="28"/>
      <c r="C6" s="28"/>
      <c r="D6" s="28"/>
      <c r="E6" s="28"/>
      <c r="F6" s="28"/>
      <c r="G6" s="28"/>
      <c r="H6" s="20"/>
      <c r="I6" s="20"/>
      <c r="J6" s="20"/>
      <c r="K6" s="20"/>
      <c r="L6" s="20"/>
    </row>
    <row r="7" spans="1:12" ht="30.75" customHeight="1">
      <c r="A7" s="297" t="s">
        <v>183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</row>
    <row r="8" spans="1:12" s="3" customFormat="1" ht="12.75">
      <c r="A8" s="203"/>
      <c r="B8" s="203"/>
      <c r="C8" s="203"/>
      <c r="D8" s="203"/>
      <c r="E8" s="203"/>
      <c r="F8" s="203"/>
      <c r="G8" s="203"/>
      <c r="H8" s="113"/>
      <c r="I8" s="113"/>
      <c r="J8" s="113"/>
      <c r="K8" s="113"/>
      <c r="L8" s="113"/>
    </row>
    <row r="9" spans="1:12" ht="30.75" customHeight="1">
      <c r="A9" s="296" t="s">
        <v>184</v>
      </c>
      <c r="B9" s="296"/>
      <c r="C9" s="296"/>
      <c r="D9" s="296"/>
      <c r="E9" s="296" t="s">
        <v>14</v>
      </c>
      <c r="F9" s="296"/>
      <c r="G9" s="296"/>
      <c r="H9" s="177" t="s">
        <v>175</v>
      </c>
      <c r="I9" s="177" t="s">
        <v>176</v>
      </c>
      <c r="J9" s="177" t="s">
        <v>177</v>
      </c>
      <c r="K9" s="177" t="s">
        <v>167</v>
      </c>
      <c r="L9" s="177" t="s">
        <v>178</v>
      </c>
    </row>
    <row r="10" spans="1:12" s="204" customFormat="1" ht="15">
      <c r="A10" s="287">
        <v>1</v>
      </c>
      <c r="B10" s="287"/>
      <c r="C10" s="287"/>
      <c r="D10" s="287"/>
      <c r="E10" s="296">
        <v>2</v>
      </c>
      <c r="F10" s="296"/>
      <c r="G10" s="296"/>
      <c r="H10" s="207">
        <v>3</v>
      </c>
      <c r="I10" s="207">
        <v>4</v>
      </c>
      <c r="J10" s="207">
        <v>5</v>
      </c>
      <c r="K10" s="207">
        <v>6</v>
      </c>
      <c r="L10" s="207">
        <v>7</v>
      </c>
    </row>
    <row r="11" spans="1:12" ht="15.75">
      <c r="A11" s="305" t="s">
        <v>291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</row>
    <row r="12" spans="1:12" ht="36" customHeight="1">
      <c r="A12" s="319" t="s">
        <v>246</v>
      </c>
      <c r="B12" s="320"/>
      <c r="C12" s="320"/>
      <c r="D12" s="321"/>
      <c r="E12" s="306" t="str">
        <f>'8.1'!C10</f>
        <v>осіб</v>
      </c>
      <c r="F12" s="306"/>
      <c r="G12" s="306"/>
      <c r="H12" s="276">
        <v>16876</v>
      </c>
      <c r="I12" s="276">
        <v>17000</v>
      </c>
      <c r="J12" s="276">
        <v>17000</v>
      </c>
      <c r="K12" s="276">
        <v>17000</v>
      </c>
      <c r="L12" s="276">
        <v>17000</v>
      </c>
    </row>
    <row r="13" spans="1:12" ht="20.25" customHeight="1">
      <c r="A13" s="316" t="s">
        <v>292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8"/>
    </row>
    <row r="14" spans="1:12" ht="56.25" customHeight="1">
      <c r="A14" s="319" t="s">
        <v>276</v>
      </c>
      <c r="B14" s="320"/>
      <c r="C14" s="320"/>
      <c r="D14" s="321"/>
      <c r="E14" s="313" t="s">
        <v>244</v>
      </c>
      <c r="F14" s="314"/>
      <c r="G14" s="315"/>
      <c r="H14" s="276">
        <v>10026</v>
      </c>
      <c r="I14" s="276">
        <v>19190</v>
      </c>
      <c r="J14" s="276">
        <v>19190</v>
      </c>
      <c r="K14" s="276">
        <v>19190</v>
      </c>
      <c r="L14" s="276">
        <v>19190</v>
      </c>
    </row>
    <row r="15" spans="1:12" ht="48" customHeight="1">
      <c r="A15" s="319" t="s">
        <v>277</v>
      </c>
      <c r="B15" s="320"/>
      <c r="C15" s="320"/>
      <c r="D15" s="321"/>
      <c r="E15" s="313" t="s">
        <v>244</v>
      </c>
      <c r="F15" s="314"/>
      <c r="G15" s="315"/>
      <c r="H15" s="276">
        <v>7448</v>
      </c>
      <c r="I15" s="276">
        <v>10152</v>
      </c>
      <c r="J15" s="276">
        <v>10152</v>
      </c>
      <c r="K15" s="276">
        <v>10152</v>
      </c>
      <c r="L15" s="276">
        <v>10152</v>
      </c>
    </row>
    <row r="16" spans="1:12" ht="18.75" customHeight="1">
      <c r="A16" s="316" t="s">
        <v>293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8"/>
    </row>
    <row r="17" spans="1:12" ht="93.75" customHeight="1">
      <c r="A17" s="319" t="s">
        <v>278</v>
      </c>
      <c r="B17" s="320"/>
      <c r="C17" s="320"/>
      <c r="D17" s="321"/>
      <c r="E17" s="313" t="s">
        <v>244</v>
      </c>
      <c r="F17" s="314"/>
      <c r="G17" s="315"/>
      <c r="H17" s="276">
        <f>475+207</f>
        <v>682</v>
      </c>
      <c r="I17" s="276">
        <f>425+230</f>
        <v>655</v>
      </c>
      <c r="J17" s="276">
        <v>655</v>
      </c>
      <c r="K17" s="276">
        <v>655</v>
      </c>
      <c r="L17" s="276">
        <v>655</v>
      </c>
    </row>
    <row r="18" spans="1:12" ht="94.5" customHeight="1">
      <c r="A18" s="319" t="s">
        <v>279</v>
      </c>
      <c r="B18" s="320"/>
      <c r="C18" s="320"/>
      <c r="D18" s="321"/>
      <c r="E18" s="313" t="s">
        <v>244</v>
      </c>
      <c r="F18" s="314"/>
      <c r="G18" s="315"/>
      <c r="H18" s="276">
        <v>4295</v>
      </c>
      <c r="I18" s="276">
        <v>2841</v>
      </c>
      <c r="J18" s="276">
        <v>2841</v>
      </c>
      <c r="K18" s="276">
        <v>2841</v>
      </c>
      <c r="L18" s="276">
        <v>2841</v>
      </c>
    </row>
    <row r="19" spans="1:12" ht="20.25" customHeight="1">
      <c r="A19" s="316" t="s">
        <v>294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8"/>
    </row>
    <row r="20" spans="1:12" ht="56.25" customHeight="1">
      <c r="A20" s="319" t="s">
        <v>280</v>
      </c>
      <c r="B20" s="320"/>
      <c r="C20" s="320"/>
      <c r="D20" s="321"/>
      <c r="E20" s="313" t="s">
        <v>255</v>
      </c>
      <c r="F20" s="314"/>
      <c r="G20" s="315"/>
      <c r="H20" s="276">
        <v>1205</v>
      </c>
      <c r="I20" s="276">
        <v>1193</v>
      </c>
      <c r="J20" s="276">
        <v>1193</v>
      </c>
      <c r="K20" s="276">
        <v>1193</v>
      </c>
      <c r="L20" s="276">
        <v>1193</v>
      </c>
    </row>
    <row r="21" spans="1:12" ht="63.75" customHeight="1">
      <c r="A21" s="319" t="s">
        <v>281</v>
      </c>
      <c r="B21" s="320"/>
      <c r="C21" s="320"/>
      <c r="D21" s="321"/>
      <c r="E21" s="313" t="str">
        <f>E20</f>
        <v>осіб</v>
      </c>
      <c r="F21" s="314"/>
      <c r="G21" s="315"/>
      <c r="H21" s="276">
        <v>1825</v>
      </c>
      <c r="I21" s="276">
        <v>1830</v>
      </c>
      <c r="J21" s="276">
        <v>1900</v>
      </c>
      <c r="K21" s="276">
        <v>1900</v>
      </c>
      <c r="L21" s="276">
        <v>1900</v>
      </c>
    </row>
    <row r="22" spans="1:12" ht="21" customHeight="1">
      <c r="A22" s="316" t="s">
        <v>295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8"/>
    </row>
    <row r="23" spans="1:12" ht="65.25" customHeight="1">
      <c r="A23" s="299" t="s">
        <v>282</v>
      </c>
      <c r="B23" s="300"/>
      <c r="C23" s="300"/>
      <c r="D23" s="301"/>
      <c r="E23" s="284" t="s">
        <v>244</v>
      </c>
      <c r="F23" s="285"/>
      <c r="G23" s="286"/>
      <c r="H23" s="277">
        <v>3215</v>
      </c>
      <c r="I23" s="277" t="s">
        <v>283</v>
      </c>
      <c r="J23" s="277" t="s">
        <v>283</v>
      </c>
      <c r="K23" s="277" t="s">
        <v>283</v>
      </c>
      <c r="L23" s="277" t="s">
        <v>283</v>
      </c>
    </row>
    <row r="24" spans="1:12" ht="21" customHeight="1">
      <c r="A24" s="316" t="s">
        <v>296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8"/>
    </row>
    <row r="25" spans="1:12" ht="67.5" customHeight="1">
      <c r="A25" s="299" t="s">
        <v>284</v>
      </c>
      <c r="B25" s="300"/>
      <c r="C25" s="300"/>
      <c r="D25" s="301"/>
      <c r="E25" s="302" t="s">
        <v>244</v>
      </c>
      <c r="F25" s="303"/>
      <c r="G25" s="304"/>
      <c r="H25" s="278">
        <v>2214</v>
      </c>
      <c r="I25" s="278">
        <v>1848</v>
      </c>
      <c r="J25" s="278"/>
      <c r="K25" s="278"/>
      <c r="L25" s="278"/>
    </row>
    <row r="26" spans="1:12" ht="21" customHeight="1">
      <c r="A26" s="316" t="s">
        <v>297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8"/>
    </row>
    <row r="27" spans="1:12" ht="49.5" customHeight="1">
      <c r="A27" s="299" t="s">
        <v>285</v>
      </c>
      <c r="B27" s="300"/>
      <c r="C27" s="300"/>
      <c r="D27" s="301"/>
      <c r="E27" s="291" t="str">
        <f>E23</f>
        <v>од.</v>
      </c>
      <c r="F27" s="292"/>
      <c r="G27" s="293"/>
      <c r="H27" s="276">
        <v>14110</v>
      </c>
      <c r="I27" s="276">
        <v>14110</v>
      </c>
      <c r="J27" s="276">
        <v>14110</v>
      </c>
      <c r="K27" s="276">
        <v>14110</v>
      </c>
      <c r="L27" s="276">
        <v>14110</v>
      </c>
    </row>
    <row r="28" spans="1:12" ht="19.5" customHeight="1">
      <c r="A28" s="316" t="s">
        <v>298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8"/>
    </row>
    <row r="29" spans="1:12" ht="42" customHeight="1">
      <c r="A29" s="294" t="s">
        <v>286</v>
      </c>
      <c r="B29" s="294"/>
      <c r="C29" s="294"/>
      <c r="D29" s="294"/>
      <c r="E29" s="282" t="s">
        <v>255</v>
      </c>
      <c r="F29" s="282"/>
      <c r="G29" s="282"/>
      <c r="H29" s="278">
        <v>215</v>
      </c>
      <c r="I29" s="278">
        <v>215</v>
      </c>
      <c r="J29" s="278">
        <v>230</v>
      </c>
      <c r="K29" s="278">
        <v>230</v>
      </c>
      <c r="L29" s="278">
        <v>230</v>
      </c>
    </row>
    <row r="30" spans="1:12" ht="66" customHeight="1">
      <c r="A30" s="288" t="s">
        <v>287</v>
      </c>
      <c r="B30" s="289"/>
      <c r="C30" s="289"/>
      <c r="D30" s="290"/>
      <c r="E30" s="282" t="s">
        <v>244</v>
      </c>
      <c r="F30" s="282"/>
      <c r="G30" s="282"/>
      <c r="H30" s="278">
        <v>2400</v>
      </c>
      <c r="I30" s="278">
        <v>1950</v>
      </c>
      <c r="J30" s="278"/>
      <c r="K30" s="278">
        <v>2400</v>
      </c>
      <c r="L30" s="278">
        <v>2400</v>
      </c>
    </row>
    <row r="31" spans="1:12" ht="44.25" customHeight="1">
      <c r="A31" s="319" t="s">
        <v>288</v>
      </c>
      <c r="B31" s="320"/>
      <c r="C31" s="320"/>
      <c r="D31" s="321"/>
      <c r="E31" s="295" t="s">
        <v>289</v>
      </c>
      <c r="F31" s="295"/>
      <c r="G31" s="295"/>
      <c r="H31" s="278">
        <v>9</v>
      </c>
      <c r="I31" s="278">
        <v>10</v>
      </c>
      <c r="J31" s="278">
        <v>10</v>
      </c>
      <c r="K31" s="278">
        <v>10</v>
      </c>
      <c r="L31" s="278">
        <v>10</v>
      </c>
    </row>
    <row r="32" spans="1:12" ht="26.25" customHeight="1">
      <c r="A32" s="319" t="s">
        <v>290</v>
      </c>
      <c r="B32" s="320"/>
      <c r="C32" s="320"/>
      <c r="D32" s="321"/>
      <c r="E32" s="295" t="s">
        <v>244</v>
      </c>
      <c r="F32" s="295"/>
      <c r="G32" s="295"/>
      <c r="H32" s="278"/>
      <c r="I32" s="278">
        <v>8</v>
      </c>
      <c r="J32" s="278"/>
      <c r="K32" s="278"/>
      <c r="L32" s="278"/>
    </row>
    <row r="33" spans="1:12" s="3" customFormat="1" ht="12.75" customHeight="1">
      <c r="A33" s="109"/>
      <c r="B33" s="106"/>
      <c r="C33" s="106"/>
      <c r="D33" s="106"/>
      <c r="E33" s="106"/>
      <c r="F33" s="106"/>
      <c r="G33" s="98"/>
      <c r="H33" s="98"/>
      <c r="I33" s="98"/>
      <c r="J33" s="98"/>
      <c r="K33" s="98"/>
      <c r="L33" s="98"/>
    </row>
    <row r="34" spans="1:12" ht="15">
      <c r="A34" s="115" t="s">
        <v>235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="3" customFormat="1" ht="12.75">
      <c r="L35" s="4" t="s">
        <v>114</v>
      </c>
    </row>
    <row r="36" spans="1:12" s="11" customFormat="1" ht="105" customHeight="1">
      <c r="A36" s="177" t="s">
        <v>179</v>
      </c>
      <c r="B36" s="177" t="s">
        <v>180</v>
      </c>
      <c r="C36" s="177" t="s">
        <v>113</v>
      </c>
      <c r="D36" s="291" t="s">
        <v>181</v>
      </c>
      <c r="E36" s="292"/>
      <c r="F36" s="293"/>
      <c r="G36" s="177" t="s">
        <v>175</v>
      </c>
      <c r="H36" s="177" t="s">
        <v>176</v>
      </c>
      <c r="I36" s="177" t="s">
        <v>177</v>
      </c>
      <c r="J36" s="177" t="s">
        <v>167</v>
      </c>
      <c r="K36" s="177" t="s">
        <v>178</v>
      </c>
      <c r="L36" s="177" t="s">
        <v>182</v>
      </c>
    </row>
    <row r="37" spans="1:12" s="11" customFormat="1" ht="13.5">
      <c r="A37" s="29">
        <v>1</v>
      </c>
      <c r="B37" s="29">
        <v>2</v>
      </c>
      <c r="C37" s="29">
        <v>3</v>
      </c>
      <c r="D37" s="310">
        <v>4</v>
      </c>
      <c r="E37" s="311"/>
      <c r="F37" s="312"/>
      <c r="G37" s="29">
        <v>5</v>
      </c>
      <c r="H37" s="29">
        <v>6</v>
      </c>
      <c r="I37" s="29">
        <v>7</v>
      </c>
      <c r="J37" s="29">
        <v>8</v>
      </c>
      <c r="K37" s="29">
        <v>9</v>
      </c>
      <c r="L37" s="29">
        <v>10</v>
      </c>
    </row>
    <row r="38" spans="1:12" s="11" customFormat="1" ht="13.5">
      <c r="A38" s="29">
        <v>1113131</v>
      </c>
      <c r="B38" s="29">
        <v>3131</v>
      </c>
      <c r="C38" s="216">
        <v>1040</v>
      </c>
      <c r="D38" s="310" t="s">
        <v>236</v>
      </c>
      <c r="E38" s="311"/>
      <c r="F38" s="312"/>
      <c r="G38" s="219">
        <f>H12</f>
        <v>16876</v>
      </c>
      <c r="H38" s="219">
        <f>I12</f>
        <v>17000</v>
      </c>
      <c r="I38" s="219">
        <v>1300</v>
      </c>
      <c r="J38" s="219">
        <v>1500</v>
      </c>
      <c r="K38" s="219">
        <v>1700</v>
      </c>
      <c r="L38" s="308">
        <v>1</v>
      </c>
    </row>
    <row r="39" spans="1:12" s="11" customFormat="1" ht="13.5">
      <c r="A39" s="29">
        <v>1115011</v>
      </c>
      <c r="B39" s="29">
        <v>5011</v>
      </c>
      <c r="C39" s="272" t="s">
        <v>0</v>
      </c>
      <c r="D39" s="310" t="s">
        <v>236</v>
      </c>
      <c r="E39" s="311"/>
      <c r="F39" s="312"/>
      <c r="G39" s="219">
        <f>H14</f>
        <v>10026</v>
      </c>
      <c r="H39" s="219">
        <f>I14</f>
        <v>19190</v>
      </c>
      <c r="I39" s="219">
        <v>5000</v>
      </c>
      <c r="J39" s="219">
        <v>7000</v>
      </c>
      <c r="K39" s="219">
        <v>9000</v>
      </c>
      <c r="L39" s="308">
        <v>2</v>
      </c>
    </row>
    <row r="40" spans="1:12" s="11" customFormat="1" ht="13.5">
      <c r="A40" s="29">
        <v>1115012</v>
      </c>
      <c r="B40" s="29">
        <v>5012</v>
      </c>
      <c r="C40" s="272" t="s">
        <v>0</v>
      </c>
      <c r="D40" s="310" t="s">
        <v>236</v>
      </c>
      <c r="E40" s="311"/>
      <c r="F40" s="312"/>
      <c r="G40" s="219">
        <f>H15</f>
        <v>7448</v>
      </c>
      <c r="H40" s="219">
        <f>I15</f>
        <v>10152</v>
      </c>
      <c r="I40" s="219">
        <v>1400</v>
      </c>
      <c r="J40" s="219">
        <v>1600</v>
      </c>
      <c r="K40" s="219">
        <v>1800</v>
      </c>
      <c r="L40" s="308">
        <v>2</v>
      </c>
    </row>
    <row r="41" spans="1:12" s="11" customFormat="1" ht="13.5">
      <c r="A41" s="29">
        <v>1115021</v>
      </c>
      <c r="B41" s="29">
        <v>5021</v>
      </c>
      <c r="C41" s="272" t="s">
        <v>0</v>
      </c>
      <c r="D41" s="310" t="s">
        <v>236</v>
      </c>
      <c r="E41" s="311"/>
      <c r="F41" s="312"/>
      <c r="G41" s="219">
        <v>4344.2</v>
      </c>
      <c r="H41" s="29">
        <v>4581.4</v>
      </c>
      <c r="I41" s="29">
        <v>5252.2</v>
      </c>
      <c r="J41" s="219">
        <v>5631.3</v>
      </c>
      <c r="K41" s="219">
        <v>5800</v>
      </c>
      <c r="L41" s="308">
        <v>3</v>
      </c>
    </row>
    <row r="42" spans="1:12" s="11" customFormat="1" ht="13.5">
      <c r="A42" s="29">
        <v>1115022</v>
      </c>
      <c r="B42" s="29">
        <v>5022</v>
      </c>
      <c r="C42" s="272" t="s">
        <v>0</v>
      </c>
      <c r="D42" s="310" t="s">
        <v>236</v>
      </c>
      <c r="E42" s="311"/>
      <c r="F42" s="312"/>
      <c r="G42" s="29">
        <v>509.3</v>
      </c>
      <c r="H42" s="29">
        <v>1709.4</v>
      </c>
      <c r="I42" s="29">
        <v>1914.7</v>
      </c>
      <c r="J42" s="219">
        <v>2200</v>
      </c>
      <c r="K42" s="219">
        <v>2336.6</v>
      </c>
      <c r="L42" s="308">
        <v>3</v>
      </c>
    </row>
    <row r="43" spans="1:12" s="11" customFormat="1" ht="13.5">
      <c r="A43" s="29">
        <v>1115031</v>
      </c>
      <c r="B43" s="29">
        <v>5031</v>
      </c>
      <c r="C43" s="272" t="s">
        <v>0</v>
      </c>
      <c r="D43" s="310" t="s">
        <v>236</v>
      </c>
      <c r="E43" s="311"/>
      <c r="F43" s="312"/>
      <c r="G43" s="29">
        <v>13008.1</v>
      </c>
      <c r="H43" s="29">
        <v>15436.6</v>
      </c>
      <c r="I43" s="29">
        <v>18551.7</v>
      </c>
      <c r="J43" s="219">
        <v>18400</v>
      </c>
      <c r="K43" s="219">
        <v>19000</v>
      </c>
      <c r="L43" s="308">
        <v>4</v>
      </c>
    </row>
    <row r="44" spans="1:12" s="11" customFormat="1" ht="13.5">
      <c r="A44" s="29">
        <v>1115032</v>
      </c>
      <c r="B44" s="29">
        <v>5032</v>
      </c>
      <c r="C44" s="272" t="s">
        <v>0</v>
      </c>
      <c r="D44" s="310" t="s">
        <v>236</v>
      </c>
      <c r="E44" s="311"/>
      <c r="F44" s="312"/>
      <c r="G44" s="29">
        <v>14720.7</v>
      </c>
      <c r="H44" s="29">
        <v>16958.8</v>
      </c>
      <c r="I44" s="29">
        <v>19883.9</v>
      </c>
      <c r="J44" s="219">
        <v>22000</v>
      </c>
      <c r="K44" s="219">
        <v>23000</v>
      </c>
      <c r="L44" s="308">
        <v>4</v>
      </c>
    </row>
    <row r="45" spans="1:12" s="11" customFormat="1" ht="13.5">
      <c r="A45" s="29">
        <v>1115033</v>
      </c>
      <c r="B45" s="29">
        <v>5033</v>
      </c>
      <c r="C45" s="272" t="s">
        <v>0</v>
      </c>
      <c r="D45" s="310" t="s">
        <v>236</v>
      </c>
      <c r="E45" s="311"/>
      <c r="F45" s="312"/>
      <c r="G45" s="29">
        <v>9672.3</v>
      </c>
      <c r="H45" s="29">
        <v>11550</v>
      </c>
      <c r="I45" s="29">
        <v>12892.8</v>
      </c>
      <c r="J45" s="219">
        <v>13300</v>
      </c>
      <c r="K45" s="219">
        <v>13800</v>
      </c>
      <c r="L45" s="308">
        <v>5</v>
      </c>
    </row>
    <row r="46" spans="1:12" s="11" customFormat="1" ht="13.5">
      <c r="A46" s="29">
        <v>1115052</v>
      </c>
      <c r="B46" s="216">
        <v>5052</v>
      </c>
      <c r="C46" s="272" t="s">
        <v>0</v>
      </c>
      <c r="D46" s="310" t="s">
        <v>236</v>
      </c>
      <c r="E46" s="311"/>
      <c r="F46" s="312"/>
      <c r="G46" s="219">
        <v>100</v>
      </c>
      <c r="H46" s="222">
        <v>100</v>
      </c>
      <c r="I46" s="258"/>
      <c r="J46" s="222"/>
      <c r="K46" s="222"/>
      <c r="L46" s="309">
        <v>6</v>
      </c>
    </row>
    <row r="47" spans="1:12" s="11" customFormat="1" ht="13.5">
      <c r="A47" s="29">
        <v>1115061</v>
      </c>
      <c r="B47" s="216">
        <v>5061</v>
      </c>
      <c r="C47" s="272" t="s">
        <v>0</v>
      </c>
      <c r="D47" s="310" t="s">
        <v>236</v>
      </c>
      <c r="E47" s="311"/>
      <c r="F47" s="312"/>
      <c r="G47" s="219">
        <v>915.7</v>
      </c>
      <c r="H47" s="222">
        <v>1070.5</v>
      </c>
      <c r="I47" s="258">
        <v>1176.8</v>
      </c>
      <c r="J47" s="222">
        <v>1300</v>
      </c>
      <c r="K47" s="222">
        <v>1400</v>
      </c>
      <c r="L47" s="309">
        <v>7</v>
      </c>
    </row>
    <row r="48" spans="1:12" s="160" customFormat="1" ht="13.5">
      <c r="A48" s="29">
        <v>1115062</v>
      </c>
      <c r="B48" s="29">
        <v>5062</v>
      </c>
      <c r="C48" s="272" t="s">
        <v>0</v>
      </c>
      <c r="D48" s="310" t="s">
        <v>236</v>
      </c>
      <c r="E48" s="311"/>
      <c r="F48" s="312"/>
      <c r="G48" s="219">
        <v>3520.7</v>
      </c>
      <c r="H48" s="222">
        <v>3768</v>
      </c>
      <c r="I48" s="258">
        <v>3963</v>
      </c>
      <c r="J48" s="222">
        <v>4350</v>
      </c>
      <c r="K48" s="222">
        <v>4500</v>
      </c>
      <c r="L48" s="309">
        <v>8</v>
      </c>
    </row>
    <row r="49" spans="1:12" s="160" customFormat="1" ht="13.5">
      <c r="A49" s="29"/>
      <c r="B49" s="30"/>
      <c r="C49" s="216"/>
      <c r="D49" s="310"/>
      <c r="E49" s="311"/>
      <c r="F49" s="312"/>
      <c r="G49" s="223">
        <f>SUM(G38:G48)</f>
        <v>81141</v>
      </c>
      <c r="H49" s="223">
        <f>SUM(H38:H48)</f>
        <v>101516.7</v>
      </c>
      <c r="I49" s="223">
        <f>SUM(I38:I48)</f>
        <v>71335.1</v>
      </c>
      <c r="J49" s="223">
        <f>SUM(J38:J48)</f>
        <v>77281.3</v>
      </c>
      <c r="K49" s="223">
        <f>SUM(K38:K48)</f>
        <v>82336.6</v>
      </c>
      <c r="L49" s="223" t="s">
        <v>163</v>
      </c>
    </row>
    <row r="50" s="3" customFormat="1" ht="12.75"/>
    <row r="51" spans="1:12" ht="15">
      <c r="A51" s="115" t="s">
        <v>237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="3" customFormat="1" ht="12.75">
      <c r="L52" s="4" t="s">
        <v>114</v>
      </c>
    </row>
    <row r="53" spans="1:12" s="11" customFormat="1" ht="105" customHeight="1">
      <c r="A53" s="177" t="s">
        <v>179</v>
      </c>
      <c r="B53" s="177" t="s">
        <v>180</v>
      </c>
      <c r="C53" s="177" t="s">
        <v>113</v>
      </c>
      <c r="D53" s="291" t="s">
        <v>181</v>
      </c>
      <c r="E53" s="292"/>
      <c r="F53" s="293"/>
      <c r="G53" s="177" t="s">
        <v>175</v>
      </c>
      <c r="H53" s="177" t="s">
        <v>176</v>
      </c>
      <c r="I53" s="177" t="s">
        <v>177</v>
      </c>
      <c r="J53" s="177" t="s">
        <v>167</v>
      </c>
      <c r="K53" s="177" t="s">
        <v>178</v>
      </c>
      <c r="L53" s="177" t="s">
        <v>182</v>
      </c>
    </row>
    <row r="54" spans="1:12" s="11" customFormat="1" ht="13.5">
      <c r="A54" s="29">
        <v>1</v>
      </c>
      <c r="B54" s="29">
        <v>2</v>
      </c>
      <c r="C54" s="29">
        <v>3</v>
      </c>
      <c r="D54" s="310">
        <v>4</v>
      </c>
      <c r="E54" s="311"/>
      <c r="F54" s="312"/>
      <c r="G54" s="29">
        <v>5</v>
      </c>
      <c r="H54" s="29">
        <v>6</v>
      </c>
      <c r="I54" s="29">
        <v>7</v>
      </c>
      <c r="J54" s="29">
        <v>8</v>
      </c>
      <c r="K54" s="29">
        <v>9</v>
      </c>
      <c r="L54" s="29">
        <v>10</v>
      </c>
    </row>
    <row r="55" spans="1:12" s="11" customFormat="1" ht="13.5">
      <c r="A55" s="29">
        <v>1115021</v>
      </c>
      <c r="B55" s="216">
        <v>5021</v>
      </c>
      <c r="C55" s="271" t="s">
        <v>0</v>
      </c>
      <c r="D55" s="310" t="s">
        <v>236</v>
      </c>
      <c r="E55" s="311"/>
      <c r="F55" s="312"/>
      <c r="G55" s="219">
        <v>148</v>
      </c>
      <c r="H55" s="219">
        <v>15</v>
      </c>
      <c r="I55" s="219">
        <v>27</v>
      </c>
      <c r="J55" s="219"/>
      <c r="K55" s="219"/>
      <c r="L55" s="308">
        <v>3</v>
      </c>
    </row>
    <row r="56" spans="1:12" s="11" customFormat="1" ht="13.5">
      <c r="A56" s="29">
        <v>1115022</v>
      </c>
      <c r="B56" s="216">
        <v>5022</v>
      </c>
      <c r="C56" s="271" t="s">
        <v>0</v>
      </c>
      <c r="D56" s="310" t="s">
        <v>236</v>
      </c>
      <c r="E56" s="311"/>
      <c r="F56" s="312"/>
      <c r="G56" s="219"/>
      <c r="H56" s="219">
        <v>135</v>
      </c>
      <c r="I56" s="219">
        <v>150</v>
      </c>
      <c r="J56" s="219"/>
      <c r="K56" s="219"/>
      <c r="L56" s="309">
        <v>3</v>
      </c>
    </row>
    <row r="57" spans="1:12" s="11" customFormat="1" ht="13.5">
      <c r="A57" s="29">
        <v>1115031</v>
      </c>
      <c r="B57" s="216">
        <v>5031</v>
      </c>
      <c r="C57" s="271" t="s">
        <v>0</v>
      </c>
      <c r="D57" s="310" t="s">
        <v>236</v>
      </c>
      <c r="E57" s="311"/>
      <c r="F57" s="312"/>
      <c r="G57" s="219">
        <v>1886.8</v>
      </c>
      <c r="H57" s="219">
        <v>5057.8</v>
      </c>
      <c r="I57" s="219">
        <v>40</v>
      </c>
      <c r="J57" s="219"/>
      <c r="K57" s="219"/>
      <c r="L57" s="309">
        <v>4</v>
      </c>
    </row>
    <row r="58" spans="1:12" s="11" customFormat="1" ht="13.5">
      <c r="A58" s="29">
        <v>1115032</v>
      </c>
      <c r="B58" s="216">
        <v>5032</v>
      </c>
      <c r="C58" s="271" t="s">
        <v>0</v>
      </c>
      <c r="D58" s="310" t="s">
        <v>236</v>
      </c>
      <c r="E58" s="311"/>
      <c r="F58" s="312"/>
      <c r="G58" s="219">
        <v>313.9</v>
      </c>
      <c r="H58" s="222">
        <v>290</v>
      </c>
      <c r="I58" s="222">
        <v>280</v>
      </c>
      <c r="J58" s="222"/>
      <c r="K58" s="222"/>
      <c r="L58" s="309">
        <v>4</v>
      </c>
    </row>
    <row r="59" spans="1:12" s="11" customFormat="1" ht="13.5">
      <c r="A59" s="29">
        <v>1115033</v>
      </c>
      <c r="B59" s="216">
        <v>5033</v>
      </c>
      <c r="C59" s="271" t="s">
        <v>0</v>
      </c>
      <c r="D59" s="310" t="s">
        <v>236</v>
      </c>
      <c r="E59" s="311"/>
      <c r="F59" s="312"/>
      <c r="G59" s="219">
        <v>120</v>
      </c>
      <c r="H59" s="222">
        <v>1140</v>
      </c>
      <c r="I59" s="222">
        <v>240</v>
      </c>
      <c r="J59" s="222"/>
      <c r="K59" s="222"/>
      <c r="L59" s="309">
        <v>5</v>
      </c>
    </row>
    <row r="60" spans="1:12" s="11" customFormat="1" ht="13.5">
      <c r="A60" s="29">
        <v>1115061</v>
      </c>
      <c r="B60" s="216">
        <v>5061</v>
      </c>
      <c r="C60" s="271" t="s">
        <v>0</v>
      </c>
      <c r="D60" s="310" t="s">
        <v>236</v>
      </c>
      <c r="E60" s="311"/>
      <c r="F60" s="312"/>
      <c r="G60" s="219">
        <v>20</v>
      </c>
      <c r="H60" s="222">
        <v>20</v>
      </c>
      <c r="I60" s="222">
        <v>15</v>
      </c>
      <c r="J60" s="222"/>
      <c r="K60" s="222"/>
      <c r="L60" s="309">
        <v>7</v>
      </c>
    </row>
    <row r="61" spans="1:12" s="11" customFormat="1" ht="13.5">
      <c r="A61" s="29">
        <v>1115062</v>
      </c>
      <c r="B61" s="216">
        <v>5062</v>
      </c>
      <c r="C61" s="271" t="s">
        <v>0</v>
      </c>
      <c r="D61" s="310" t="s">
        <v>236</v>
      </c>
      <c r="E61" s="311"/>
      <c r="F61" s="312"/>
      <c r="G61" s="219">
        <v>647.9</v>
      </c>
      <c r="H61" s="222">
        <v>5573</v>
      </c>
      <c r="I61" s="222">
        <v>200</v>
      </c>
      <c r="J61" s="222"/>
      <c r="K61" s="222"/>
      <c r="L61" s="309">
        <v>8</v>
      </c>
    </row>
    <row r="62" spans="1:12" s="160" customFormat="1" ht="13.5">
      <c r="A62" s="112"/>
      <c r="B62" s="30" t="s">
        <v>116</v>
      </c>
      <c r="C62" s="112"/>
      <c r="D62" s="283"/>
      <c r="E62" s="279"/>
      <c r="F62" s="280"/>
      <c r="G62" s="223">
        <f>SUM(G55:G61)</f>
        <v>3136.6</v>
      </c>
      <c r="H62" s="223">
        <f>SUM(H55:H61)</f>
        <v>12230.8</v>
      </c>
      <c r="I62" s="223">
        <f>SUM(I55:I61)</f>
        <v>952</v>
      </c>
      <c r="J62" s="223">
        <f>SUM(J55:J61)</f>
        <v>0</v>
      </c>
      <c r="K62" s="223">
        <f>SUM(K55:K61)</f>
        <v>0</v>
      </c>
      <c r="L62" s="223" t="s">
        <v>163</v>
      </c>
    </row>
    <row r="64" spans="1:11" ht="15">
      <c r="A64" s="17" t="s">
        <v>6</v>
      </c>
      <c r="B64" s="14"/>
      <c r="C64" s="14"/>
      <c r="D64" s="14"/>
      <c r="E64" s="14"/>
      <c r="F64" s="14"/>
      <c r="H64" s="15"/>
      <c r="I64" s="14"/>
      <c r="J64" s="251" t="s">
        <v>265</v>
      </c>
      <c r="K64" s="18"/>
    </row>
    <row r="65" spans="1:11" ht="15">
      <c r="A65" s="22"/>
      <c r="B65" s="7"/>
      <c r="C65" s="7"/>
      <c r="D65" s="7"/>
      <c r="E65" s="7"/>
      <c r="F65" s="7"/>
      <c r="H65" s="5" t="s">
        <v>1</v>
      </c>
      <c r="I65" s="7"/>
      <c r="J65" s="13" t="s">
        <v>2</v>
      </c>
      <c r="K65" s="13"/>
    </row>
    <row r="66" spans="1:11" ht="15">
      <c r="A66" s="22"/>
      <c r="B66" s="7"/>
      <c r="C66" s="7"/>
      <c r="D66" s="7"/>
      <c r="E66" s="7"/>
      <c r="F66" s="7"/>
      <c r="H66" s="5"/>
      <c r="I66" s="7"/>
      <c r="J66" s="13"/>
      <c r="K66" s="13"/>
    </row>
    <row r="67" spans="1:11" ht="15">
      <c r="A67" s="9" t="s">
        <v>7</v>
      </c>
      <c r="B67" s="14"/>
      <c r="C67" s="14"/>
      <c r="D67" s="14"/>
      <c r="E67" s="14"/>
      <c r="F67" s="14"/>
      <c r="H67" s="19"/>
      <c r="I67" s="14"/>
      <c r="J67" s="251" t="s">
        <v>266</v>
      </c>
      <c r="K67" s="18"/>
    </row>
    <row r="68" spans="1:11" ht="15">
      <c r="A68" s="3"/>
      <c r="B68" s="3"/>
      <c r="C68" s="3"/>
      <c r="D68" s="3"/>
      <c r="E68" s="3"/>
      <c r="F68" s="3"/>
      <c r="H68" s="5" t="s">
        <v>1</v>
      </c>
      <c r="I68" s="3"/>
      <c r="J68" s="13" t="s">
        <v>2</v>
      </c>
      <c r="K68" s="13"/>
    </row>
  </sheetData>
  <mergeCells count="68">
    <mergeCell ref="E29:G29"/>
    <mergeCell ref="D62:F62"/>
    <mergeCell ref="D46:F46"/>
    <mergeCell ref="D53:F53"/>
    <mergeCell ref="D54:F54"/>
    <mergeCell ref="D56:F56"/>
    <mergeCell ref="D55:F55"/>
    <mergeCell ref="D47:F47"/>
    <mergeCell ref="D48:F48"/>
    <mergeCell ref="D59:F59"/>
    <mergeCell ref="D60:F60"/>
    <mergeCell ref="A10:D10"/>
    <mergeCell ref="D36:F36"/>
    <mergeCell ref="A15:D15"/>
    <mergeCell ref="A17:D17"/>
    <mergeCell ref="A18:D18"/>
    <mergeCell ref="E17:G17"/>
    <mergeCell ref="E21:G21"/>
    <mergeCell ref="A30:D30"/>
    <mergeCell ref="E30:G30"/>
    <mergeCell ref="A24:L24"/>
    <mergeCell ref="A23:D23"/>
    <mergeCell ref="E23:G23"/>
    <mergeCell ref="A26:L26"/>
    <mergeCell ref="D37:F37"/>
    <mergeCell ref="A25:D25"/>
    <mergeCell ref="E25:G25"/>
    <mergeCell ref="A27:D27"/>
    <mergeCell ref="E27:G27"/>
    <mergeCell ref="A28:L28"/>
    <mergeCell ref="A29:D29"/>
    <mergeCell ref="E31:G31"/>
    <mergeCell ref="E32:G32"/>
    <mergeCell ref="A32:D32"/>
    <mergeCell ref="G2:H2"/>
    <mergeCell ref="A11:L11"/>
    <mergeCell ref="A12:D12"/>
    <mergeCell ref="E12:G12"/>
    <mergeCell ref="A5:L5"/>
    <mergeCell ref="E9:G9"/>
    <mergeCell ref="A9:D9"/>
    <mergeCell ref="E10:G10"/>
    <mergeCell ref="A7:L7"/>
    <mergeCell ref="G3:H3"/>
    <mergeCell ref="A22:L22"/>
    <mergeCell ref="A13:L13"/>
    <mergeCell ref="A16:L16"/>
    <mergeCell ref="E14:G14"/>
    <mergeCell ref="E15:G15"/>
    <mergeCell ref="A14:D14"/>
    <mergeCell ref="D49:F49"/>
    <mergeCell ref="D61:F61"/>
    <mergeCell ref="E18:G18"/>
    <mergeCell ref="A19:L19"/>
    <mergeCell ref="E20:G20"/>
    <mergeCell ref="A20:D20"/>
    <mergeCell ref="A21:D21"/>
    <mergeCell ref="D57:F57"/>
    <mergeCell ref="D58:F58"/>
    <mergeCell ref="A31:D31"/>
    <mergeCell ref="D42:F42"/>
    <mergeCell ref="D43:F43"/>
    <mergeCell ref="D44:F44"/>
    <mergeCell ref="D45:F45"/>
    <mergeCell ref="D38:F38"/>
    <mergeCell ref="D39:F39"/>
    <mergeCell ref="D40:F40"/>
    <mergeCell ref="D41:F41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80" r:id="rId1"/>
  <rowBreaks count="2" manualBreakCount="2">
    <brk id="18" max="255" man="1"/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A1" sqref="A1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3"/>
      <c r="L1" s="103"/>
      <c r="M1" s="103"/>
      <c r="N1" s="103"/>
      <c r="O1" s="103"/>
      <c r="P1" s="103"/>
    </row>
    <row r="2" spans="1:5" s="12" customFormat="1" ht="15">
      <c r="A2" s="9" t="s">
        <v>132</v>
      </c>
      <c r="C2" s="9"/>
      <c r="D2" s="9"/>
      <c r="E2" s="9"/>
    </row>
    <row r="3" spans="1:16" s="7" customFormat="1" ht="13.5">
      <c r="A3" s="347" t="s">
        <v>12</v>
      </c>
      <c r="B3" s="381" t="s">
        <v>88</v>
      </c>
      <c r="C3" s="296" t="s">
        <v>175</v>
      </c>
      <c r="D3" s="296"/>
      <c r="E3" s="296"/>
      <c r="F3" s="296"/>
      <c r="G3" s="296" t="s">
        <v>207</v>
      </c>
      <c r="H3" s="296"/>
      <c r="I3" s="296"/>
      <c r="J3" s="296"/>
      <c r="K3" s="296" t="s">
        <v>172</v>
      </c>
      <c r="L3" s="296"/>
      <c r="M3" s="296" t="s">
        <v>173</v>
      </c>
      <c r="N3" s="296"/>
      <c r="O3" s="296" t="s">
        <v>208</v>
      </c>
      <c r="P3" s="296"/>
    </row>
    <row r="4" spans="1:16" ht="13.5" customHeight="1">
      <c r="A4" s="380"/>
      <c r="B4" s="382"/>
      <c r="C4" s="296" t="s">
        <v>24</v>
      </c>
      <c r="D4" s="296"/>
      <c r="E4" s="296" t="s">
        <v>25</v>
      </c>
      <c r="F4" s="296"/>
      <c r="G4" s="296" t="s">
        <v>24</v>
      </c>
      <c r="H4" s="296"/>
      <c r="I4" s="296" t="s">
        <v>25</v>
      </c>
      <c r="J4" s="296"/>
      <c r="K4" s="381" t="s">
        <v>134</v>
      </c>
      <c r="L4" s="381" t="s">
        <v>135</v>
      </c>
      <c r="M4" s="381" t="s">
        <v>134</v>
      </c>
      <c r="N4" s="381" t="s">
        <v>135</v>
      </c>
      <c r="O4" s="381" t="s">
        <v>134</v>
      </c>
      <c r="P4" s="381" t="s">
        <v>135</v>
      </c>
    </row>
    <row r="5" spans="1:16" ht="27">
      <c r="A5" s="348"/>
      <c r="B5" s="383"/>
      <c r="C5" s="177" t="s">
        <v>89</v>
      </c>
      <c r="D5" s="177" t="s">
        <v>90</v>
      </c>
      <c r="E5" s="177" t="s">
        <v>89</v>
      </c>
      <c r="F5" s="177" t="s">
        <v>90</v>
      </c>
      <c r="G5" s="177" t="s">
        <v>89</v>
      </c>
      <c r="H5" s="177" t="s">
        <v>90</v>
      </c>
      <c r="I5" s="177" t="s">
        <v>89</v>
      </c>
      <c r="J5" s="177" t="s">
        <v>90</v>
      </c>
      <c r="K5" s="383"/>
      <c r="L5" s="383"/>
      <c r="M5" s="383"/>
      <c r="N5" s="383"/>
      <c r="O5" s="383"/>
      <c r="P5" s="383"/>
    </row>
    <row r="6" spans="1:16" ht="13.5">
      <c r="A6" s="177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  <c r="G6" s="177">
        <v>7</v>
      </c>
      <c r="H6" s="177">
        <v>8</v>
      </c>
      <c r="I6" s="177">
        <v>9</v>
      </c>
      <c r="J6" s="177">
        <v>10</v>
      </c>
      <c r="K6" s="177">
        <v>11</v>
      </c>
      <c r="L6" s="177">
        <v>12</v>
      </c>
      <c r="M6" s="177">
        <v>13</v>
      </c>
      <c r="N6" s="177">
        <v>14</v>
      </c>
      <c r="O6" s="177">
        <v>15</v>
      </c>
      <c r="P6" s="177">
        <v>16</v>
      </c>
    </row>
    <row r="7" spans="1:16" ht="13.5">
      <c r="A7" s="29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13.5">
      <c r="A8" s="29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ht="13.5">
      <c r="A9" s="29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ht="13.5">
      <c r="A10" s="29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1:16" ht="13.5">
      <c r="A11" s="29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  <row r="12" spans="1:16" ht="13.5">
      <c r="A12" s="29"/>
      <c r="B12" s="188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6" customFormat="1" ht="13.5">
      <c r="A13" s="114"/>
      <c r="B13" s="114" t="s">
        <v>116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6" ht="45" customHeight="1">
      <c r="A14" s="190"/>
      <c r="B14" s="184" t="s">
        <v>133</v>
      </c>
      <c r="C14" s="174" t="s">
        <v>163</v>
      </c>
      <c r="D14" s="174" t="s">
        <v>163</v>
      </c>
      <c r="E14" s="174"/>
      <c r="F14" s="175"/>
      <c r="G14" s="174" t="s">
        <v>163</v>
      </c>
      <c r="H14" s="174" t="s">
        <v>163</v>
      </c>
      <c r="I14" s="174"/>
      <c r="J14" s="175"/>
      <c r="K14" s="174" t="s">
        <v>163</v>
      </c>
      <c r="L14" s="175"/>
      <c r="M14" s="174" t="s">
        <v>163</v>
      </c>
      <c r="N14" s="175"/>
      <c r="O14" s="174" t="s">
        <v>163</v>
      </c>
      <c r="P14" s="175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28">
      <selection activeCell="B30" sqref="B30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52"/>
      <c r="H1" s="152"/>
      <c r="I1" s="152"/>
      <c r="J1" s="152"/>
      <c r="K1" s="152"/>
      <c r="L1" s="152"/>
      <c r="N1" s="161"/>
    </row>
    <row r="2" spans="1:10" s="40" customFormat="1" ht="15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209</v>
      </c>
      <c r="B3" s="9"/>
      <c r="C3" s="9"/>
      <c r="D3" s="9"/>
      <c r="E3" s="9"/>
      <c r="F3" s="9"/>
      <c r="G3" s="9"/>
      <c r="H3" s="9"/>
      <c r="I3" s="100"/>
      <c r="J3" s="100"/>
      <c r="N3" s="37" t="s">
        <v>114</v>
      </c>
    </row>
    <row r="4" spans="1:14" s="166" customFormat="1" ht="12.75">
      <c r="A4" s="390" t="s">
        <v>12</v>
      </c>
      <c r="B4" s="393" t="s">
        <v>137</v>
      </c>
      <c r="C4" s="393" t="s">
        <v>91</v>
      </c>
      <c r="D4" s="298"/>
      <c r="E4" s="394"/>
      <c r="F4" s="404" t="s">
        <v>175</v>
      </c>
      <c r="G4" s="405"/>
      <c r="H4" s="406"/>
      <c r="I4" s="404" t="s">
        <v>176</v>
      </c>
      <c r="J4" s="405"/>
      <c r="K4" s="406"/>
      <c r="L4" s="403" t="s">
        <v>177</v>
      </c>
      <c r="M4" s="403"/>
      <c r="N4" s="403"/>
    </row>
    <row r="5" spans="1:14" s="166" customFormat="1" ht="26.25">
      <c r="A5" s="390"/>
      <c r="B5" s="395"/>
      <c r="C5" s="395"/>
      <c r="D5" s="396"/>
      <c r="E5" s="397"/>
      <c r="F5" s="199" t="s">
        <v>24</v>
      </c>
      <c r="G5" s="199" t="s">
        <v>25</v>
      </c>
      <c r="H5" s="33" t="s">
        <v>159</v>
      </c>
      <c r="I5" s="199" t="s">
        <v>24</v>
      </c>
      <c r="J5" s="199" t="s">
        <v>25</v>
      </c>
      <c r="K5" s="33" t="s">
        <v>123</v>
      </c>
      <c r="L5" s="199" t="s">
        <v>24</v>
      </c>
      <c r="M5" s="199" t="s">
        <v>25</v>
      </c>
      <c r="N5" s="33" t="s">
        <v>158</v>
      </c>
    </row>
    <row r="6" spans="1:14" s="166" customFormat="1" ht="12.75">
      <c r="A6" s="33">
        <v>1</v>
      </c>
      <c r="B6" s="195">
        <v>2</v>
      </c>
      <c r="C6" s="384">
        <v>3</v>
      </c>
      <c r="D6" s="385"/>
      <c r="E6" s="386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27">
      <c r="A7" s="176">
        <v>1</v>
      </c>
      <c r="B7" s="259" t="s">
        <v>262</v>
      </c>
      <c r="C7" s="387" t="s">
        <v>263</v>
      </c>
      <c r="D7" s="388"/>
      <c r="E7" s="389"/>
      <c r="F7" s="178">
        <v>849.9</v>
      </c>
      <c r="G7" s="178"/>
      <c r="H7" s="178">
        <f>F7</f>
        <v>849.9</v>
      </c>
      <c r="I7" s="178">
        <v>1060.6</v>
      </c>
      <c r="J7" s="178"/>
      <c r="K7" s="178">
        <f>I7</f>
        <v>1060.6</v>
      </c>
      <c r="L7" s="178">
        <v>1300</v>
      </c>
      <c r="M7" s="178"/>
      <c r="N7" s="178">
        <f>L7</f>
        <v>1300</v>
      </c>
    </row>
    <row r="8" spans="1:14" s="41" customFormat="1" ht="13.5">
      <c r="A8" s="176"/>
      <c r="B8" s="192"/>
      <c r="C8" s="291"/>
      <c r="D8" s="292"/>
      <c r="E8" s="293"/>
      <c r="F8" s="178"/>
      <c r="G8" s="178"/>
      <c r="H8" s="178"/>
      <c r="I8" s="178"/>
      <c r="J8" s="178"/>
      <c r="K8" s="178"/>
      <c r="L8" s="178"/>
      <c r="M8" s="178"/>
      <c r="N8" s="178"/>
    </row>
    <row r="9" spans="1:14" s="165" customFormat="1" ht="13.5">
      <c r="A9" s="179"/>
      <c r="B9" s="185" t="s">
        <v>116</v>
      </c>
      <c r="C9" s="291"/>
      <c r="D9" s="292"/>
      <c r="E9" s="293"/>
      <c r="F9" s="180">
        <f>F7</f>
        <v>849.9</v>
      </c>
      <c r="G9" s="180">
        <f aca="true" t="shared" si="0" ref="G9:N9">G7</f>
        <v>0</v>
      </c>
      <c r="H9" s="180">
        <f t="shared" si="0"/>
        <v>849.9</v>
      </c>
      <c r="I9" s="180">
        <f t="shared" si="0"/>
        <v>1060.6</v>
      </c>
      <c r="J9" s="180">
        <f t="shared" si="0"/>
        <v>0</v>
      </c>
      <c r="K9" s="180">
        <f t="shared" si="0"/>
        <v>1060.6</v>
      </c>
      <c r="L9" s="180">
        <f t="shared" si="0"/>
        <v>1300</v>
      </c>
      <c r="M9" s="180">
        <f t="shared" si="0"/>
        <v>0</v>
      </c>
      <c r="N9" s="180">
        <f t="shared" si="0"/>
        <v>1300</v>
      </c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210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114</v>
      </c>
    </row>
    <row r="12" spans="1:14" s="166" customFormat="1" ht="12.75">
      <c r="A12" s="390" t="s">
        <v>12</v>
      </c>
      <c r="B12" s="390" t="s">
        <v>137</v>
      </c>
      <c r="C12" s="390"/>
      <c r="D12" s="390"/>
      <c r="E12" s="390"/>
      <c r="F12" s="393" t="s">
        <v>91</v>
      </c>
      <c r="G12" s="298"/>
      <c r="H12" s="394"/>
      <c r="I12" s="390" t="s">
        <v>167</v>
      </c>
      <c r="J12" s="390"/>
      <c r="K12" s="390"/>
      <c r="L12" s="390" t="s">
        <v>178</v>
      </c>
      <c r="M12" s="390"/>
      <c r="N12" s="390"/>
    </row>
    <row r="13" spans="1:14" s="166" customFormat="1" ht="26.25">
      <c r="A13" s="390"/>
      <c r="B13" s="390"/>
      <c r="C13" s="390"/>
      <c r="D13" s="390"/>
      <c r="E13" s="390"/>
      <c r="F13" s="395"/>
      <c r="G13" s="396"/>
      <c r="H13" s="397"/>
      <c r="I13" s="199" t="s">
        <v>24</v>
      </c>
      <c r="J13" s="199" t="s">
        <v>25</v>
      </c>
      <c r="K13" s="33" t="s">
        <v>159</v>
      </c>
      <c r="L13" s="199" t="s">
        <v>24</v>
      </c>
      <c r="M13" s="199" t="s">
        <v>25</v>
      </c>
      <c r="N13" s="33" t="s">
        <v>123</v>
      </c>
    </row>
    <row r="14" spans="1:14" s="166" customFormat="1" ht="12.75">
      <c r="A14" s="33">
        <v>1</v>
      </c>
      <c r="B14" s="390">
        <v>2</v>
      </c>
      <c r="C14" s="390"/>
      <c r="D14" s="390"/>
      <c r="E14" s="390"/>
      <c r="F14" s="384">
        <v>3</v>
      </c>
      <c r="G14" s="385"/>
      <c r="H14" s="386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27.75" customHeight="1">
      <c r="A15" s="176">
        <v>1</v>
      </c>
      <c r="B15" s="391" t="str">
        <f>B7</f>
        <v>Регіональна програма «Молодь Закарпаття» на 2016-2020 роки</v>
      </c>
      <c r="C15" s="391"/>
      <c r="D15" s="391"/>
      <c r="E15" s="391"/>
      <c r="F15" s="387" t="str">
        <f>C7</f>
        <v>Рішення обласної ради від 22.12.2015 № 90</v>
      </c>
      <c r="G15" s="388"/>
      <c r="H15" s="389"/>
      <c r="I15" s="178">
        <v>1500</v>
      </c>
      <c r="J15" s="178"/>
      <c r="K15" s="178">
        <f>I15</f>
        <v>1500</v>
      </c>
      <c r="L15" s="178">
        <v>1700</v>
      </c>
      <c r="M15" s="178"/>
      <c r="N15" s="178">
        <f>L15</f>
        <v>1700</v>
      </c>
    </row>
    <row r="16" spans="1:14" s="41" customFormat="1" ht="13.5">
      <c r="A16" s="176"/>
      <c r="B16" s="345"/>
      <c r="C16" s="345"/>
      <c r="D16" s="345"/>
      <c r="E16" s="345"/>
      <c r="F16" s="291"/>
      <c r="G16" s="292"/>
      <c r="H16" s="293"/>
      <c r="I16" s="178"/>
      <c r="J16" s="178"/>
      <c r="K16" s="178"/>
      <c r="L16" s="178"/>
      <c r="M16" s="178"/>
      <c r="N16" s="178"/>
    </row>
    <row r="17" spans="1:14" s="41" customFormat="1" ht="13.5">
      <c r="A17" s="179"/>
      <c r="B17" s="392" t="s">
        <v>116</v>
      </c>
      <c r="C17" s="392"/>
      <c r="D17" s="392"/>
      <c r="E17" s="392"/>
      <c r="F17" s="291"/>
      <c r="G17" s="292"/>
      <c r="H17" s="293"/>
      <c r="I17" s="180">
        <f aca="true" t="shared" si="1" ref="I17:N17">I15</f>
        <v>1500</v>
      </c>
      <c r="J17" s="180">
        <f t="shared" si="1"/>
        <v>0</v>
      </c>
      <c r="K17" s="180">
        <f t="shared" si="1"/>
        <v>1500</v>
      </c>
      <c r="L17" s="180">
        <f t="shared" si="1"/>
        <v>1700</v>
      </c>
      <c r="M17" s="180">
        <f t="shared" si="1"/>
        <v>0</v>
      </c>
      <c r="N17" s="180">
        <f t="shared" si="1"/>
        <v>1700</v>
      </c>
    </row>
    <row r="19" spans="1:14" ht="15">
      <c r="A19" s="9" t="s">
        <v>211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114</v>
      </c>
    </row>
    <row r="20" spans="1:14" ht="12.75" customHeight="1">
      <c r="A20" s="390" t="s">
        <v>141</v>
      </c>
      <c r="B20" s="390"/>
      <c r="C20" s="399" t="s">
        <v>166</v>
      </c>
      <c r="D20" s="399" t="s">
        <v>140</v>
      </c>
      <c r="E20" s="390" t="s">
        <v>175</v>
      </c>
      <c r="F20" s="390"/>
      <c r="G20" s="390" t="s">
        <v>176</v>
      </c>
      <c r="H20" s="390"/>
      <c r="I20" s="390" t="s">
        <v>177</v>
      </c>
      <c r="J20" s="390"/>
      <c r="K20" s="390" t="s">
        <v>167</v>
      </c>
      <c r="L20" s="390"/>
      <c r="M20" s="390" t="s">
        <v>178</v>
      </c>
      <c r="N20" s="390"/>
    </row>
    <row r="21" spans="1:14" ht="109.5" customHeight="1">
      <c r="A21" s="390"/>
      <c r="B21" s="390"/>
      <c r="C21" s="400"/>
      <c r="D21" s="400"/>
      <c r="E21" s="33" t="s">
        <v>138</v>
      </c>
      <c r="F21" s="33" t="s">
        <v>139</v>
      </c>
      <c r="G21" s="33" t="s">
        <v>138</v>
      </c>
      <c r="H21" s="33" t="s">
        <v>139</v>
      </c>
      <c r="I21" s="33" t="s">
        <v>138</v>
      </c>
      <c r="J21" s="33" t="s">
        <v>139</v>
      </c>
      <c r="K21" s="33" t="s">
        <v>138</v>
      </c>
      <c r="L21" s="33" t="s">
        <v>139</v>
      </c>
      <c r="M21" s="33" t="s">
        <v>138</v>
      </c>
      <c r="N21" s="33" t="s">
        <v>139</v>
      </c>
    </row>
    <row r="22" spans="1:14" ht="12.75">
      <c r="A22" s="390">
        <v>1</v>
      </c>
      <c r="B22" s="390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4" ht="13.5">
      <c r="A23" s="402"/>
      <c r="B23" s="402"/>
      <c r="C23" s="176"/>
      <c r="D23" s="176"/>
      <c r="E23" s="178"/>
      <c r="F23" s="178"/>
      <c r="G23" s="178"/>
      <c r="H23" s="178"/>
      <c r="I23" s="178"/>
      <c r="J23" s="178"/>
      <c r="K23" s="176"/>
      <c r="L23" s="176"/>
      <c r="M23" s="176"/>
      <c r="N23" s="176"/>
    </row>
    <row r="24" spans="1:14" ht="13.5">
      <c r="A24" s="402"/>
      <c r="B24" s="402"/>
      <c r="C24" s="179"/>
      <c r="D24" s="179"/>
      <c r="E24" s="178"/>
      <c r="F24" s="178"/>
      <c r="G24" s="178"/>
      <c r="H24" s="178"/>
      <c r="I24" s="178"/>
      <c r="J24" s="178"/>
      <c r="K24" s="176"/>
      <c r="L24" s="176"/>
      <c r="M24" s="176"/>
      <c r="N24" s="176"/>
    </row>
    <row r="25" spans="1:14" ht="13.5">
      <c r="A25" s="392" t="s">
        <v>116</v>
      </c>
      <c r="B25" s="392"/>
      <c r="C25" s="193"/>
      <c r="D25" s="193"/>
      <c r="E25" s="194"/>
      <c r="F25" s="194"/>
      <c r="G25" s="194"/>
      <c r="H25" s="194"/>
      <c r="I25" s="194"/>
      <c r="J25" s="194"/>
      <c r="K25" s="179"/>
      <c r="L25" s="179"/>
      <c r="M25" s="179"/>
      <c r="N25" s="179"/>
    </row>
    <row r="26" spans="2:14" ht="12.75">
      <c r="B26" s="72"/>
      <c r="C26" s="72"/>
      <c r="D26" s="72"/>
      <c r="E26" s="72"/>
      <c r="F26" s="167"/>
      <c r="G26" s="167"/>
      <c r="H26" s="167"/>
      <c r="I26" s="167"/>
      <c r="J26" s="167"/>
      <c r="K26" s="167"/>
      <c r="L26" s="167"/>
      <c r="M26" s="167"/>
      <c r="N26" s="45"/>
    </row>
    <row r="27" spans="1:14" ht="30" customHeight="1">
      <c r="A27" s="401" t="s">
        <v>212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14" s="11" customFormat="1" ht="370.5" customHeight="1">
      <c r="A28" s="398" t="s">
        <v>274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</row>
    <row r="29" spans="1:14" ht="33.75" customHeight="1">
      <c r="A29" s="467" t="s">
        <v>273</v>
      </c>
      <c r="B29" s="273"/>
      <c r="C29" s="273"/>
      <c r="D29" s="273"/>
      <c r="E29" s="273"/>
      <c r="F29" s="273"/>
      <c r="G29" s="273"/>
      <c r="H29" s="274"/>
      <c r="I29" s="273"/>
      <c r="J29" s="273"/>
      <c r="K29" s="273"/>
      <c r="L29" s="273"/>
      <c r="M29" s="273"/>
      <c r="N29" s="273"/>
    </row>
  </sheetData>
  <mergeCells count="37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A27:N27"/>
    <mergeCell ref="A20:B21"/>
    <mergeCell ref="A22:B22"/>
    <mergeCell ref="C20:C21"/>
    <mergeCell ref="A23:B23"/>
    <mergeCell ref="A24:B24"/>
    <mergeCell ref="A25:B25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workbookViewId="0" topLeftCell="A1">
      <selection activeCell="N7" sqref="N7"/>
    </sheetView>
  </sheetViews>
  <sheetFormatPr defaultColWidth="9.00390625" defaultRowHeight="12.75"/>
  <cols>
    <col min="1" max="1" width="15.875" style="49" customWidth="1"/>
    <col min="2" max="2" width="23.50390625" style="49" customWidth="1"/>
    <col min="3" max="3" width="12.50390625" style="49" bestFit="1" customWidth="1"/>
    <col min="4" max="4" width="12.875" style="49" customWidth="1"/>
    <col min="5" max="5" width="13.25390625" style="49" customWidth="1"/>
    <col min="6" max="7" width="12.875" style="49" customWidth="1"/>
    <col min="8" max="8" width="12.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1"/>
    </row>
    <row r="2" spans="1:12" s="46" customFormat="1" ht="18" customHeight="1">
      <c r="A2" s="101" t="s">
        <v>213</v>
      </c>
      <c r="B2" s="101"/>
      <c r="C2" s="101"/>
      <c r="D2" s="101"/>
      <c r="E2" s="101"/>
      <c r="F2" s="101"/>
      <c r="G2" s="101"/>
      <c r="H2" s="101"/>
      <c r="I2" s="101"/>
      <c r="J2" s="101"/>
      <c r="K2" s="71"/>
      <c r="L2" s="71"/>
    </row>
    <row r="3" spans="1:12" s="46" customFormat="1" ht="15">
      <c r="A3" s="47" t="s">
        <v>214</v>
      </c>
      <c r="L3" s="37" t="s">
        <v>114</v>
      </c>
    </row>
    <row r="4" spans="1:12" ht="39" customHeight="1">
      <c r="A4" s="417" t="s">
        <v>164</v>
      </c>
      <c r="B4" s="407" t="s">
        <v>16</v>
      </c>
      <c r="C4" s="408"/>
      <c r="D4" s="409"/>
      <c r="E4" s="417" t="s">
        <v>92</v>
      </c>
      <c r="F4" s="417" t="s">
        <v>96</v>
      </c>
      <c r="G4" s="418" t="s">
        <v>142</v>
      </c>
      <c r="H4" s="415" t="s">
        <v>143</v>
      </c>
      <c r="I4" s="413" t="s">
        <v>144</v>
      </c>
      <c r="J4" s="420" t="s">
        <v>106</v>
      </c>
      <c r="K4" s="421"/>
      <c r="L4" s="413" t="s">
        <v>145</v>
      </c>
    </row>
    <row r="5" spans="1:12" ht="42.75" customHeight="1">
      <c r="A5" s="417"/>
      <c r="B5" s="410"/>
      <c r="C5" s="411"/>
      <c r="D5" s="412"/>
      <c r="E5" s="417"/>
      <c r="F5" s="417"/>
      <c r="G5" s="419"/>
      <c r="H5" s="416"/>
      <c r="I5" s="414"/>
      <c r="J5" s="200" t="s">
        <v>93</v>
      </c>
      <c r="K5" s="200" t="s">
        <v>94</v>
      </c>
      <c r="L5" s="414"/>
    </row>
    <row r="6" spans="1:12" ht="12.75">
      <c r="A6" s="50">
        <v>1</v>
      </c>
      <c r="B6" s="425">
        <v>2</v>
      </c>
      <c r="C6" s="426"/>
      <c r="D6" s="427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27" customHeight="1">
      <c r="A7" s="51">
        <v>2282</v>
      </c>
      <c r="B7" s="428" t="str">
        <f>'6.1-6.2.'!B29</f>
        <v>Окремі заходи по реалізації державних (регіональних) програм, не віднесені до заходів розвитку</v>
      </c>
      <c r="C7" s="429"/>
      <c r="D7" s="430"/>
      <c r="E7" s="181">
        <v>850</v>
      </c>
      <c r="F7" s="181">
        <v>849.9</v>
      </c>
      <c r="G7" s="181"/>
      <c r="H7" s="181"/>
      <c r="I7" s="181"/>
      <c r="J7" s="181"/>
      <c r="K7" s="181"/>
      <c r="L7" s="181">
        <v>849.9</v>
      </c>
    </row>
    <row r="8" spans="1:12" ht="12.75">
      <c r="A8" s="51"/>
      <c r="B8" s="431"/>
      <c r="C8" s="432"/>
      <c r="D8" s="433"/>
      <c r="E8" s="181"/>
      <c r="F8" s="181"/>
      <c r="G8" s="181"/>
      <c r="H8" s="181"/>
      <c r="I8" s="181"/>
      <c r="J8" s="181"/>
      <c r="K8" s="181"/>
      <c r="L8" s="181"/>
    </row>
    <row r="9" spans="1:12" ht="12.75">
      <c r="A9" s="50"/>
      <c r="B9" s="437" t="s">
        <v>116</v>
      </c>
      <c r="C9" s="438"/>
      <c r="D9" s="439"/>
      <c r="E9" s="182">
        <f>E7</f>
        <v>850</v>
      </c>
      <c r="F9" s="182">
        <f aca="true" t="shared" si="0" ref="F9:L9">F7</f>
        <v>849.9</v>
      </c>
      <c r="G9" s="182">
        <f t="shared" si="0"/>
        <v>0</v>
      </c>
      <c r="H9" s="182">
        <f t="shared" si="0"/>
        <v>0</v>
      </c>
      <c r="I9" s="182">
        <f t="shared" si="0"/>
        <v>0</v>
      </c>
      <c r="J9" s="182">
        <f t="shared" si="0"/>
        <v>0</v>
      </c>
      <c r="K9" s="182">
        <f t="shared" si="0"/>
        <v>0</v>
      </c>
      <c r="L9" s="182">
        <f t="shared" si="0"/>
        <v>849.9</v>
      </c>
    </row>
    <row r="10" spans="1:10" ht="12.7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2" s="46" customFormat="1" ht="15">
      <c r="A11" s="47" t="s">
        <v>215</v>
      </c>
      <c r="L11" s="37" t="s">
        <v>114</v>
      </c>
    </row>
    <row r="12" spans="1:12" ht="12.75">
      <c r="A12" s="417" t="s">
        <v>164</v>
      </c>
      <c r="B12" s="417" t="s">
        <v>16</v>
      </c>
      <c r="C12" s="424" t="s">
        <v>170</v>
      </c>
      <c r="D12" s="424"/>
      <c r="E12" s="424"/>
      <c r="F12" s="424"/>
      <c r="G12" s="424"/>
      <c r="H12" s="424" t="s">
        <v>172</v>
      </c>
      <c r="I12" s="424"/>
      <c r="J12" s="424"/>
      <c r="K12" s="424"/>
      <c r="L12" s="424"/>
    </row>
    <row r="13" spans="1:12" ht="39" customHeight="1">
      <c r="A13" s="417"/>
      <c r="B13" s="417"/>
      <c r="C13" s="417" t="s">
        <v>165</v>
      </c>
      <c r="D13" s="417" t="s">
        <v>146</v>
      </c>
      <c r="E13" s="417" t="s">
        <v>147</v>
      </c>
      <c r="F13" s="417"/>
      <c r="G13" s="417" t="s">
        <v>148</v>
      </c>
      <c r="H13" s="417" t="s">
        <v>17</v>
      </c>
      <c r="I13" s="417" t="s">
        <v>149</v>
      </c>
      <c r="J13" s="417" t="s">
        <v>147</v>
      </c>
      <c r="K13" s="417"/>
      <c r="L13" s="417" t="s">
        <v>150</v>
      </c>
    </row>
    <row r="14" spans="1:12" ht="75" customHeight="1">
      <c r="A14" s="417"/>
      <c r="B14" s="417"/>
      <c r="C14" s="417"/>
      <c r="D14" s="417"/>
      <c r="E14" s="200" t="s">
        <v>93</v>
      </c>
      <c r="F14" s="200" t="s">
        <v>94</v>
      </c>
      <c r="G14" s="417"/>
      <c r="H14" s="417"/>
      <c r="I14" s="417"/>
      <c r="J14" s="200" t="s">
        <v>93</v>
      </c>
      <c r="K14" s="200" t="s">
        <v>94</v>
      </c>
      <c r="L14" s="417"/>
    </row>
    <row r="15" spans="1:12" ht="12.75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</row>
    <row r="16" spans="1:12" ht="54.75" customHeight="1">
      <c r="A16" s="51">
        <f>A7</f>
        <v>2282</v>
      </c>
      <c r="B16" s="53" t="str">
        <f>B7</f>
        <v>Окремі заходи по реалізації державних (регіональних) програм, не віднесені до заходів розвитку</v>
      </c>
      <c r="C16" s="183">
        <v>1060.6</v>
      </c>
      <c r="D16" s="183"/>
      <c r="E16" s="183"/>
      <c r="F16" s="183"/>
      <c r="G16" s="183">
        <v>1060.6</v>
      </c>
      <c r="H16" s="183">
        <v>1300</v>
      </c>
      <c r="I16" s="183"/>
      <c r="J16" s="183"/>
      <c r="K16" s="183"/>
      <c r="L16" s="183">
        <v>1300</v>
      </c>
    </row>
    <row r="17" spans="1:12" ht="12.75">
      <c r="A17" s="51"/>
      <c r="B17" s="53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ht="12.75">
      <c r="A18" s="50"/>
      <c r="B18" s="122" t="s">
        <v>116</v>
      </c>
      <c r="C18" s="182">
        <f>C16</f>
        <v>1060.6</v>
      </c>
      <c r="D18" s="182">
        <f aca="true" t="shared" si="1" ref="D18:L18">D16</f>
        <v>0</v>
      </c>
      <c r="E18" s="182">
        <f t="shared" si="1"/>
        <v>0</v>
      </c>
      <c r="F18" s="182">
        <f t="shared" si="1"/>
        <v>0</v>
      </c>
      <c r="G18" s="182">
        <f t="shared" si="1"/>
        <v>1060.6</v>
      </c>
      <c r="H18" s="182">
        <f t="shared" si="1"/>
        <v>1300</v>
      </c>
      <c r="I18" s="182">
        <f t="shared" si="1"/>
        <v>0</v>
      </c>
      <c r="J18" s="182">
        <f t="shared" si="1"/>
        <v>0</v>
      </c>
      <c r="K18" s="182">
        <f t="shared" si="1"/>
        <v>0</v>
      </c>
      <c r="L18" s="182">
        <f t="shared" si="1"/>
        <v>1300</v>
      </c>
    </row>
    <row r="19" spans="1:12" ht="12.75">
      <c r="A19" s="54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57" t="s">
        <v>216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7" t="s">
        <v>114</v>
      </c>
    </row>
    <row r="21" spans="1:12" ht="78" customHeight="1">
      <c r="A21" s="201" t="s">
        <v>164</v>
      </c>
      <c r="B21" s="200" t="s">
        <v>16</v>
      </c>
      <c r="C21" s="200" t="s">
        <v>92</v>
      </c>
      <c r="D21" s="200" t="s">
        <v>96</v>
      </c>
      <c r="E21" s="200" t="s">
        <v>171</v>
      </c>
      <c r="F21" s="200" t="s">
        <v>217</v>
      </c>
      <c r="G21" s="200" t="s">
        <v>218</v>
      </c>
      <c r="H21" s="417" t="s">
        <v>95</v>
      </c>
      <c r="I21" s="417"/>
      <c r="J21" s="417" t="s">
        <v>107</v>
      </c>
      <c r="K21" s="417"/>
      <c r="L21" s="417"/>
    </row>
    <row r="22" spans="1:12" ht="12.75">
      <c r="A22" s="48">
        <v>1</v>
      </c>
      <c r="B22" s="50">
        <v>2</v>
      </c>
      <c r="C22" s="50">
        <v>3</v>
      </c>
      <c r="D22" s="48">
        <v>4</v>
      </c>
      <c r="E22" s="50">
        <v>5</v>
      </c>
      <c r="F22" s="50">
        <v>6</v>
      </c>
      <c r="G22" s="48">
        <v>7</v>
      </c>
      <c r="H22" s="423">
        <v>8</v>
      </c>
      <c r="I22" s="423"/>
      <c r="J22" s="423">
        <v>9</v>
      </c>
      <c r="K22" s="423"/>
      <c r="L22" s="423"/>
    </row>
    <row r="23" spans="1:12" ht="12.75">
      <c r="A23" s="48"/>
      <c r="B23" s="52"/>
      <c r="C23" s="181"/>
      <c r="D23" s="181"/>
      <c r="E23" s="181"/>
      <c r="F23" s="181"/>
      <c r="G23" s="181"/>
      <c r="H23" s="422"/>
      <c r="I23" s="422"/>
      <c r="J23" s="422"/>
      <c r="K23" s="422"/>
      <c r="L23" s="422"/>
    </row>
    <row r="24" spans="1:12" ht="12.75">
      <c r="A24" s="50"/>
      <c r="B24" s="52"/>
      <c r="C24" s="181"/>
      <c r="D24" s="181"/>
      <c r="E24" s="181"/>
      <c r="F24" s="181"/>
      <c r="G24" s="181"/>
      <c r="H24" s="422"/>
      <c r="I24" s="422"/>
      <c r="J24" s="422"/>
      <c r="K24" s="422"/>
      <c r="L24" s="422"/>
    </row>
    <row r="25" spans="1:12" ht="12.75">
      <c r="A25" s="50"/>
      <c r="B25" s="122" t="s">
        <v>116</v>
      </c>
      <c r="C25" s="182"/>
      <c r="D25" s="182"/>
      <c r="E25" s="182"/>
      <c r="F25" s="182"/>
      <c r="G25" s="182"/>
      <c r="H25" s="440"/>
      <c r="I25" s="440"/>
      <c r="J25" s="440"/>
      <c r="K25" s="440"/>
      <c r="L25" s="440"/>
    </row>
    <row r="26" spans="1:12" ht="12.75">
      <c r="A26" s="54"/>
      <c r="B26" s="168"/>
      <c r="C26" s="169"/>
      <c r="D26" s="169"/>
      <c r="E26" s="169"/>
      <c r="F26" s="169"/>
      <c r="G26" s="169"/>
      <c r="H26" s="54"/>
      <c r="I26" s="54"/>
      <c r="J26" s="54"/>
      <c r="K26" s="54"/>
      <c r="L26" s="54"/>
    </row>
    <row r="27" spans="1:12" ht="15">
      <c r="A27" s="101" t="s">
        <v>219</v>
      </c>
      <c r="B27" s="168"/>
      <c r="C27" s="169"/>
      <c r="D27" s="169"/>
      <c r="E27" s="169"/>
      <c r="F27" s="169"/>
      <c r="G27" s="169"/>
      <c r="H27" s="54"/>
      <c r="I27" s="54"/>
      <c r="J27" s="54"/>
      <c r="K27" s="54"/>
      <c r="L27" s="54"/>
    </row>
    <row r="28" spans="1:12" ht="15">
      <c r="A28" s="435" t="s">
        <v>268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</row>
    <row r="29" spans="1:12" ht="15">
      <c r="A29" s="57"/>
      <c r="B29" s="168"/>
      <c r="C29" s="169"/>
      <c r="D29" s="169"/>
      <c r="E29" s="169"/>
      <c r="F29" s="169"/>
      <c r="G29" s="169"/>
      <c r="H29" s="54"/>
      <c r="I29" s="54"/>
      <c r="J29" s="54"/>
      <c r="K29" s="54"/>
      <c r="L29" s="54"/>
    </row>
    <row r="30" spans="2:11" ht="16.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2" ht="33.75" customHeight="1">
      <c r="A31" s="436" t="s">
        <v>220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</row>
    <row r="32" spans="1:12" ht="15">
      <c r="A32" s="434" t="s">
        <v>269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</row>
    <row r="33" spans="1:12" ht="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1" s="14" customFormat="1" ht="15" customHeight="1">
      <c r="A35" s="17" t="s">
        <v>6</v>
      </c>
      <c r="H35" s="15"/>
      <c r="J35" s="251" t="str">
        <f>'Форма-1'!J64</f>
        <v>ЕРФАН В.Й.</v>
      </c>
      <c r="K35" s="16"/>
    </row>
    <row r="36" spans="1:11" s="7" customFormat="1" ht="12.75">
      <c r="A36" s="22"/>
      <c r="H36" s="5" t="s">
        <v>1</v>
      </c>
      <c r="J36" s="13" t="s">
        <v>2</v>
      </c>
      <c r="K36" s="58"/>
    </row>
    <row r="37" spans="1:11" s="7" customFormat="1" ht="12.75">
      <c r="A37" s="22"/>
      <c r="H37" s="5"/>
      <c r="J37" s="13"/>
      <c r="K37" s="58"/>
    </row>
    <row r="38" spans="1:11" s="14" customFormat="1" ht="15">
      <c r="A38" s="9" t="s">
        <v>7</v>
      </c>
      <c r="H38" s="19"/>
      <c r="J38" s="251" t="str">
        <f>'Форма-1'!J67</f>
        <v>ДЗЯМКА М.І.</v>
      </c>
      <c r="K38" s="16"/>
    </row>
    <row r="39" spans="8:11" s="3" customFormat="1" ht="12.75">
      <c r="H39" s="5" t="s">
        <v>1</v>
      </c>
      <c r="J39" s="13" t="s">
        <v>2</v>
      </c>
      <c r="K39" s="58"/>
    </row>
  </sheetData>
  <mergeCells count="38"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  <mergeCell ref="B6:D6"/>
    <mergeCell ref="B12:B14"/>
    <mergeCell ref="G13:G14"/>
    <mergeCell ref="H21:I21"/>
    <mergeCell ref="C13:C14"/>
    <mergeCell ref="B7:D7"/>
    <mergeCell ref="B8:D8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J4:K4"/>
    <mergeCell ref="J24:L24"/>
    <mergeCell ref="J21:L21"/>
    <mergeCell ref="J22:L22"/>
    <mergeCell ref="J23:L2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showZeros="0" tabSelected="1" workbookViewId="0" topLeftCell="A1">
      <selection activeCell="L57" sqref="L57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209" customFormat="1" ht="18">
      <c r="A1" s="89" t="s">
        <v>221</v>
      </c>
      <c r="B1" s="89"/>
      <c r="C1" s="89"/>
      <c r="D1" s="89"/>
      <c r="E1" s="208"/>
      <c r="F1" s="208"/>
      <c r="G1" s="208"/>
      <c r="H1" s="208"/>
      <c r="I1" s="208"/>
      <c r="J1" s="208"/>
    </row>
    <row r="2" spans="1:10" ht="15">
      <c r="A2" s="217" t="str">
        <f>'Форма-1'!A2</f>
        <v>1. Управління молоді та спорту ОДА</v>
      </c>
      <c r="B2" s="107"/>
      <c r="C2" s="107"/>
      <c r="D2" s="107"/>
      <c r="E2" s="107"/>
      <c r="F2" s="214"/>
      <c r="H2" s="322">
        <v>11</v>
      </c>
      <c r="I2" s="322"/>
      <c r="J2" s="218">
        <v>39663671</v>
      </c>
    </row>
    <row r="3" spans="1:10" s="3" customFormat="1" ht="26.25" customHeight="1">
      <c r="A3" s="104" t="s">
        <v>112</v>
      </c>
      <c r="B3" s="104"/>
      <c r="C3" s="105"/>
      <c r="D3" s="105"/>
      <c r="E3" s="105"/>
      <c r="F3" s="105"/>
      <c r="H3" s="281" t="s">
        <v>187</v>
      </c>
      <c r="I3" s="281"/>
      <c r="J3" s="206" t="s">
        <v>186</v>
      </c>
    </row>
    <row r="4" spans="1:10" s="3" customFormat="1" ht="15">
      <c r="A4" s="225" t="str">
        <f>'Форма-2 п.1-5.1'!A4</f>
        <v>2. Управління молоді та спорту ОДА</v>
      </c>
      <c r="B4" s="225"/>
      <c r="C4" s="60"/>
      <c r="D4" s="60"/>
      <c r="E4" s="60"/>
      <c r="F4" s="214"/>
      <c r="H4" s="322">
        <v>111</v>
      </c>
      <c r="I4" s="322"/>
      <c r="J4" s="218">
        <v>39663671</v>
      </c>
    </row>
    <row r="5" spans="1:10" s="3" customFormat="1" ht="34.5" customHeight="1">
      <c r="A5" s="104" t="s">
        <v>117</v>
      </c>
      <c r="B5" s="104"/>
      <c r="C5" s="104"/>
      <c r="D5" s="104"/>
      <c r="E5" s="104"/>
      <c r="F5" s="61"/>
      <c r="H5" s="281" t="s">
        <v>189</v>
      </c>
      <c r="I5" s="281"/>
      <c r="J5" s="206" t="s">
        <v>186</v>
      </c>
    </row>
    <row r="6" spans="1:10" s="3" customFormat="1" ht="60" customHeight="1">
      <c r="A6" s="24" t="s">
        <v>97</v>
      </c>
      <c r="B6" s="241">
        <v>1113131</v>
      </c>
      <c r="C6" s="242"/>
      <c r="D6" s="270">
        <v>3131</v>
      </c>
      <c r="E6" s="243"/>
      <c r="F6" s="244">
        <v>1040</v>
      </c>
      <c r="H6" s="344" t="s">
        <v>239</v>
      </c>
      <c r="I6" s="450"/>
      <c r="J6" s="269" t="s">
        <v>271</v>
      </c>
    </row>
    <row r="7" spans="2:10" s="3" customFormat="1" ht="38.25" customHeight="1">
      <c r="B7" s="221" t="s">
        <v>190</v>
      </c>
      <c r="C7" s="239"/>
      <c r="D7" s="240" t="s">
        <v>195</v>
      </c>
      <c r="E7" s="113"/>
      <c r="F7" s="238" t="s">
        <v>192</v>
      </c>
      <c r="H7" s="341" t="s">
        <v>191</v>
      </c>
      <c r="I7" s="341"/>
      <c r="J7" s="205" t="s">
        <v>185</v>
      </c>
    </row>
    <row r="8" spans="1:10" ht="15">
      <c r="A8" s="27" t="s">
        <v>151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">
      <c r="A9" s="28" t="s">
        <v>222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3.5">
      <c r="A10" s="446" t="s">
        <v>232</v>
      </c>
      <c r="B10" s="447"/>
      <c r="C10" s="332" t="s">
        <v>16</v>
      </c>
      <c r="D10" s="334"/>
      <c r="E10" s="381" t="s">
        <v>175</v>
      </c>
      <c r="F10" s="381" t="s">
        <v>176</v>
      </c>
      <c r="G10" s="296" t="s">
        <v>177</v>
      </c>
      <c r="H10" s="296"/>
      <c r="I10" s="296" t="s">
        <v>223</v>
      </c>
      <c r="J10" s="296"/>
    </row>
    <row r="11" spans="1:10" s="3" customFormat="1" ht="45.75" customHeight="1">
      <c r="A11" s="448"/>
      <c r="B11" s="449"/>
      <c r="C11" s="335"/>
      <c r="D11" s="337"/>
      <c r="E11" s="383"/>
      <c r="F11" s="383"/>
      <c r="G11" s="177" t="s">
        <v>17</v>
      </c>
      <c r="H11" s="177" t="s">
        <v>18</v>
      </c>
      <c r="I11" s="296"/>
      <c r="J11" s="296"/>
    </row>
    <row r="12" spans="1:10" s="3" customFormat="1" ht="13.5">
      <c r="A12" s="310">
        <v>1</v>
      </c>
      <c r="B12" s="312"/>
      <c r="C12" s="310">
        <v>2</v>
      </c>
      <c r="D12" s="312"/>
      <c r="E12" s="29">
        <v>3</v>
      </c>
      <c r="F12" s="29">
        <v>4</v>
      </c>
      <c r="G12" s="29">
        <v>5</v>
      </c>
      <c r="H12" s="29">
        <v>6</v>
      </c>
      <c r="I12" s="451">
        <v>7</v>
      </c>
      <c r="J12" s="451"/>
    </row>
    <row r="13" spans="1:10" s="11" customFormat="1" ht="103.5" customHeight="1">
      <c r="A13" s="442">
        <v>2282</v>
      </c>
      <c r="B13" s="443"/>
      <c r="C13" s="452" t="s">
        <v>46</v>
      </c>
      <c r="D13" s="453"/>
      <c r="E13" s="77">
        <v>849.9</v>
      </c>
      <c r="F13" s="77">
        <v>1060.6</v>
      </c>
      <c r="G13" s="77">
        <v>1300</v>
      </c>
      <c r="H13" s="77">
        <v>200</v>
      </c>
      <c r="I13" s="466" t="s">
        <v>275</v>
      </c>
      <c r="J13" s="466"/>
    </row>
    <row r="14" spans="1:10" s="11" customFormat="1" ht="13.5">
      <c r="A14" s="442"/>
      <c r="B14" s="443"/>
      <c r="C14" s="454" t="s">
        <v>264</v>
      </c>
      <c r="D14" s="455"/>
      <c r="E14" s="245">
        <f>E13</f>
        <v>849.9</v>
      </c>
      <c r="F14" s="245">
        <f>F13</f>
        <v>1060.6</v>
      </c>
      <c r="G14" s="245">
        <f>G13</f>
        <v>1300</v>
      </c>
      <c r="H14" s="245">
        <f>H13</f>
        <v>200</v>
      </c>
      <c r="I14" s="463"/>
      <c r="J14" s="464"/>
    </row>
    <row r="15" spans="1:10" ht="15" customHeight="1">
      <c r="A15" s="24" t="s">
        <v>108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36" t="s">
        <v>12</v>
      </c>
      <c r="B16" s="350" t="s">
        <v>16</v>
      </c>
      <c r="C16" s="351"/>
      <c r="D16" s="352"/>
      <c r="E16" s="136" t="s">
        <v>14</v>
      </c>
      <c r="F16" s="365" t="s">
        <v>15</v>
      </c>
      <c r="G16" s="365"/>
      <c r="H16" s="365"/>
      <c r="I16" s="196" t="s">
        <v>224</v>
      </c>
      <c r="J16" s="177" t="s">
        <v>225</v>
      </c>
    </row>
    <row r="17" spans="1:10" s="3" customFormat="1" ht="13.5">
      <c r="A17" s="69">
        <v>1</v>
      </c>
      <c r="B17" s="362">
        <v>2</v>
      </c>
      <c r="C17" s="363"/>
      <c r="D17" s="364"/>
      <c r="E17" s="69">
        <v>3</v>
      </c>
      <c r="F17" s="362">
        <v>4</v>
      </c>
      <c r="G17" s="363"/>
      <c r="H17" s="364"/>
      <c r="I17" s="29">
        <v>5</v>
      </c>
      <c r="J17" s="29">
        <v>6</v>
      </c>
    </row>
    <row r="18" spans="1:10" s="3" customFormat="1" ht="13.5">
      <c r="A18" s="69"/>
      <c r="B18" s="445" t="str">
        <f>'8.1'!B7</f>
        <v>затрат</v>
      </c>
      <c r="C18" s="445"/>
      <c r="D18" s="445"/>
      <c r="E18" s="69"/>
      <c r="F18" s="353"/>
      <c r="G18" s="353"/>
      <c r="H18" s="353"/>
      <c r="I18" s="119"/>
      <c r="J18" s="119"/>
    </row>
    <row r="19" spans="1:10" s="3" customFormat="1" ht="33" customHeight="1">
      <c r="A19" s="136"/>
      <c r="B19" s="444" t="str">
        <f>'8.1'!B8</f>
        <v>кількість місцевих заходів (проектів) державної політики у молодіжній сфері</v>
      </c>
      <c r="C19" s="444"/>
      <c r="D19" s="444"/>
      <c r="E19" s="136" t="str">
        <f>'8.1'!C8</f>
        <v>од.</v>
      </c>
      <c r="F19" s="369" t="s">
        <v>245</v>
      </c>
      <c r="G19" s="370"/>
      <c r="H19" s="371"/>
      <c r="I19" s="119">
        <f>'8.1'!M8</f>
        <v>64</v>
      </c>
      <c r="J19" s="119">
        <v>64</v>
      </c>
    </row>
    <row r="20" spans="1:10" s="3" customFormat="1" ht="13.5">
      <c r="A20" s="136"/>
      <c r="B20" s="445" t="str">
        <f>'8.1'!B9</f>
        <v>продукту</v>
      </c>
      <c r="C20" s="445"/>
      <c r="D20" s="445"/>
      <c r="E20" s="136">
        <f>'8.1'!C9</f>
        <v>0</v>
      </c>
      <c r="F20" s="372"/>
      <c r="G20" s="372"/>
      <c r="H20" s="372"/>
      <c r="I20" s="119">
        <f>'8.1'!M9</f>
        <v>0</v>
      </c>
      <c r="J20" s="119"/>
    </row>
    <row r="21" spans="1:10" s="3" customFormat="1" ht="33" customHeight="1">
      <c r="A21" s="136"/>
      <c r="B21" s="444" t="str">
        <f>'8.1'!B10</f>
        <v>кількість учасників регіональних заходів (проектів) державної політики у молодіжній сфері</v>
      </c>
      <c r="C21" s="444"/>
      <c r="D21" s="444"/>
      <c r="E21" s="136" t="str">
        <f>'8.1'!C10</f>
        <v>осіб</v>
      </c>
      <c r="F21" s="369" t="s">
        <v>258</v>
      </c>
      <c r="G21" s="370"/>
      <c r="H21" s="371"/>
      <c r="I21" s="119">
        <f>'8.1'!M10</f>
        <v>17000</v>
      </c>
      <c r="J21" s="119">
        <v>17500</v>
      </c>
    </row>
    <row r="22" spans="1:10" s="3" customFormat="1" ht="18" customHeight="1">
      <c r="A22" s="150"/>
      <c r="B22" s="444" t="str">
        <f>'8.1'!B11</f>
        <v>в тому числі жінок (дівчат)</v>
      </c>
      <c r="C22" s="444"/>
      <c r="D22" s="444"/>
      <c r="E22" s="136" t="str">
        <f>'8.1'!C11</f>
        <v>осіб</v>
      </c>
      <c r="F22" s="369" t="s">
        <v>258</v>
      </c>
      <c r="G22" s="370"/>
      <c r="H22" s="371"/>
      <c r="I22" s="119">
        <f>'8.1'!M11</f>
        <v>9000</v>
      </c>
      <c r="J22" s="119">
        <v>9300</v>
      </c>
    </row>
    <row r="23" spans="1:10" s="3" customFormat="1" ht="13.5">
      <c r="A23" s="186"/>
      <c r="B23" s="445" t="str">
        <f>'8.1'!B12</f>
        <v>ефективності</v>
      </c>
      <c r="C23" s="445"/>
      <c r="D23" s="445"/>
      <c r="E23" s="136">
        <f>'8.1'!C12</f>
        <v>0</v>
      </c>
      <c r="F23" s="372"/>
      <c r="G23" s="372"/>
      <c r="H23" s="372"/>
      <c r="I23" s="119">
        <f>'8.1'!M12</f>
        <v>0</v>
      </c>
      <c r="J23" s="119"/>
    </row>
    <row r="24" spans="1:10" s="3" customFormat="1" ht="36" customHeight="1">
      <c r="A24" s="150"/>
      <c r="B24" s="444" t="str">
        <f>'8.1'!B13</f>
        <v>середні витрати на проведення одного регіонального заходу (проекту) державної політики у молодіжній сфері </v>
      </c>
      <c r="C24" s="444"/>
      <c r="D24" s="444"/>
      <c r="E24" s="136" t="str">
        <f>'8.1'!C13</f>
        <v>грн.</v>
      </c>
      <c r="F24" s="373" t="s">
        <v>259</v>
      </c>
      <c r="G24" s="374"/>
      <c r="H24" s="375"/>
      <c r="I24" s="119">
        <f>'8.1'!M13</f>
        <v>20312.5</v>
      </c>
      <c r="J24" s="119">
        <f>1500000/J19</f>
        <v>23437.5</v>
      </c>
    </row>
    <row r="25" spans="1:10" s="3" customFormat="1" ht="45" customHeight="1">
      <c r="A25" s="186"/>
      <c r="B25" s="444" t="str">
        <f>'8.1'!B14</f>
        <v>середні витрати на забезпечення участі у регіональних заходах (проектах) державної політики у молодіжній сфері одного учасника</v>
      </c>
      <c r="C25" s="444"/>
      <c r="D25" s="444"/>
      <c r="E25" s="136" t="str">
        <f>'8.1'!C14</f>
        <v>грн.</v>
      </c>
      <c r="F25" s="373" t="s">
        <v>259</v>
      </c>
      <c r="G25" s="374"/>
      <c r="H25" s="375"/>
      <c r="I25" s="119">
        <f>'8.1'!M14</f>
        <v>76</v>
      </c>
      <c r="J25" s="119">
        <f>1500000/17500</f>
        <v>85.7</v>
      </c>
    </row>
    <row r="26" spans="1:10" s="3" customFormat="1" ht="13.5">
      <c r="A26" s="186"/>
      <c r="B26" s="445" t="str">
        <f>'8.1'!B15</f>
        <v>якості</v>
      </c>
      <c r="C26" s="445"/>
      <c r="D26" s="445"/>
      <c r="E26" s="136">
        <f>'8.1'!C15</f>
        <v>0</v>
      </c>
      <c r="F26" s="372"/>
      <c r="G26" s="372"/>
      <c r="H26" s="372"/>
      <c r="I26" s="119">
        <f>'8.1'!M15</f>
        <v>0</v>
      </c>
      <c r="J26" s="119"/>
    </row>
    <row r="27" spans="1:10" s="3" customFormat="1" ht="43.5" customHeight="1">
      <c r="A27" s="186"/>
      <c r="B27" s="444" t="str">
        <f>'8.1'!B16</f>
        <v>збільшення кількості молоді, охопленої регіональними заходами (проектами) державної політики у молодіжній сфері, порівняно з минулим роком</v>
      </c>
      <c r="C27" s="444"/>
      <c r="D27" s="444"/>
      <c r="E27" s="136" t="str">
        <f>'8.1'!C16</f>
        <v>%</v>
      </c>
      <c r="F27" s="373" t="s">
        <v>260</v>
      </c>
      <c r="G27" s="374"/>
      <c r="H27" s="375"/>
      <c r="I27" s="119">
        <f>'8.1'!M16</f>
        <v>0</v>
      </c>
      <c r="J27" s="119">
        <v>2.9</v>
      </c>
    </row>
    <row r="28" spans="1:10" s="3" customFormat="1" ht="19.5" customHeight="1">
      <c r="A28" s="186"/>
      <c r="B28" s="444" t="str">
        <f>'8.1'!B17</f>
        <v>з них жінок (дівчат)</v>
      </c>
      <c r="C28" s="444"/>
      <c r="D28" s="444"/>
      <c r="E28" s="136" t="str">
        <f>'8.1'!C17</f>
        <v>%</v>
      </c>
      <c r="F28" s="373" t="s">
        <v>260</v>
      </c>
      <c r="G28" s="374"/>
      <c r="H28" s="375"/>
      <c r="I28" s="119">
        <f>'8.1'!M17</f>
        <v>0</v>
      </c>
      <c r="J28" s="119">
        <v>3.2</v>
      </c>
    </row>
    <row r="29" spans="1:10" s="3" customFormat="1" ht="42" customHeight="1">
      <c r="A29" s="186"/>
      <c r="B29" s="444" t="str">
        <f>'8.1'!B18</f>
        <v>кількість молоді, охопленої регіональними заходами (проектами) державної політики у молодіжній сфері, від загальної кількості молоді у регіоні</v>
      </c>
      <c r="C29" s="444"/>
      <c r="D29" s="444"/>
      <c r="E29" s="136" t="str">
        <f>'8.1'!C18</f>
        <v>%</v>
      </c>
      <c r="F29" s="373" t="s">
        <v>261</v>
      </c>
      <c r="G29" s="374"/>
      <c r="H29" s="375"/>
      <c r="I29" s="119">
        <f>'8.1'!M18</f>
        <v>4.4</v>
      </c>
      <c r="J29" s="119">
        <v>4.6</v>
      </c>
    </row>
    <row r="30" spans="1:10" s="3" customFormat="1" ht="27" customHeight="1">
      <c r="A30" s="186"/>
      <c r="B30" s="444" t="str">
        <f>'8.1'!B19</f>
        <v>з них жінок (дівчат), від загальної кількості жінок (дівчат) в регіоні</v>
      </c>
      <c r="C30" s="444"/>
      <c r="D30" s="444"/>
      <c r="E30" s="136" t="str">
        <f>'8.1'!C19</f>
        <v>%</v>
      </c>
      <c r="F30" s="373" t="s">
        <v>261</v>
      </c>
      <c r="G30" s="374"/>
      <c r="H30" s="375"/>
      <c r="I30" s="119">
        <f>'8.1'!M19</f>
        <v>4.7</v>
      </c>
      <c r="J30" s="119">
        <v>4.8</v>
      </c>
    </row>
    <row r="31" spans="1:10" s="3" customFormat="1" ht="33" customHeight="1">
      <c r="A31" s="186"/>
      <c r="B31" s="444" t="str">
        <f>'8.1'!B20</f>
        <v>з них чоловіків (хлопців), від загальної кількості чоловіків (хлопців) в регіоні</v>
      </c>
      <c r="C31" s="444"/>
      <c r="D31" s="444"/>
      <c r="E31" s="136" t="str">
        <f>'8.1'!C20</f>
        <v>%</v>
      </c>
      <c r="F31" s="373" t="s">
        <v>261</v>
      </c>
      <c r="G31" s="374"/>
      <c r="H31" s="375"/>
      <c r="I31" s="119">
        <f>'8.1'!M20</f>
        <v>4.1</v>
      </c>
      <c r="J31" s="119">
        <f>I31</f>
        <v>4.1</v>
      </c>
    </row>
    <row r="32" spans="1:10" s="3" customFormat="1" ht="13.5">
      <c r="A32" s="246"/>
      <c r="B32" s="247"/>
      <c r="C32" s="247"/>
      <c r="D32" s="247"/>
      <c r="E32" s="248"/>
      <c r="F32" s="249"/>
      <c r="G32" s="249"/>
      <c r="H32" s="249"/>
      <c r="I32" s="250"/>
      <c r="J32" s="250"/>
    </row>
    <row r="33" spans="1:10" s="3" customFormat="1" ht="28.5" customHeight="1">
      <c r="A33" s="465" t="s">
        <v>226</v>
      </c>
      <c r="B33" s="465"/>
      <c r="C33" s="465"/>
      <c r="D33" s="465"/>
      <c r="E33" s="465"/>
      <c r="F33" s="465"/>
      <c r="G33" s="465"/>
      <c r="H33" s="465"/>
      <c r="I33" s="465"/>
      <c r="J33" s="465"/>
    </row>
    <row r="34" spans="1:10" s="3" customFormat="1" ht="15">
      <c r="A34" s="339" t="s">
        <v>270</v>
      </c>
      <c r="B34" s="339"/>
      <c r="C34" s="339"/>
      <c r="D34" s="339"/>
      <c r="E34" s="339"/>
      <c r="F34" s="339"/>
      <c r="G34" s="339"/>
      <c r="H34" s="339"/>
      <c r="I34" s="339"/>
      <c r="J34" s="339"/>
    </row>
    <row r="35" spans="1:10" s="3" customFormat="1" ht="15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s="3" customFormat="1" ht="15">
      <c r="A36" s="98"/>
      <c r="B36" s="98"/>
      <c r="C36" s="99"/>
      <c r="D36" s="99"/>
      <c r="E36" s="25"/>
      <c r="F36" s="25"/>
      <c r="G36" s="25"/>
      <c r="H36" s="102"/>
      <c r="I36" s="102"/>
      <c r="J36" s="102"/>
    </row>
    <row r="37" spans="1:10" s="20" customFormat="1" ht="15">
      <c r="A37" s="28" t="s">
        <v>227</v>
      </c>
      <c r="B37" s="28"/>
      <c r="E37" s="23"/>
      <c r="F37" s="23"/>
      <c r="G37" s="23"/>
      <c r="H37" s="23"/>
      <c r="I37" s="23"/>
      <c r="J37" s="4" t="s">
        <v>114</v>
      </c>
    </row>
    <row r="38" spans="1:10" s="3" customFormat="1" ht="16.5" customHeight="1">
      <c r="A38" s="446" t="s">
        <v>4</v>
      </c>
      <c r="B38" s="447"/>
      <c r="C38" s="332" t="s">
        <v>16</v>
      </c>
      <c r="D38" s="334"/>
      <c r="E38" s="296" t="s">
        <v>167</v>
      </c>
      <c r="F38" s="296"/>
      <c r="G38" s="296" t="s">
        <v>178</v>
      </c>
      <c r="H38" s="296"/>
      <c r="I38" s="296" t="s">
        <v>228</v>
      </c>
      <c r="J38" s="296"/>
    </row>
    <row r="39" spans="1:10" s="3" customFormat="1" ht="41.25">
      <c r="A39" s="448"/>
      <c r="B39" s="449"/>
      <c r="C39" s="335"/>
      <c r="D39" s="337"/>
      <c r="E39" s="177" t="s">
        <v>22</v>
      </c>
      <c r="F39" s="177" t="s">
        <v>152</v>
      </c>
      <c r="G39" s="177" t="s">
        <v>22</v>
      </c>
      <c r="H39" s="177" t="s">
        <v>152</v>
      </c>
      <c r="I39" s="296"/>
      <c r="J39" s="296"/>
    </row>
    <row r="40" spans="1:10" s="3" customFormat="1" ht="13.5">
      <c r="A40" s="310">
        <v>1</v>
      </c>
      <c r="B40" s="312"/>
      <c r="C40" s="310">
        <v>2</v>
      </c>
      <c r="D40" s="312"/>
      <c r="E40" s="29">
        <v>3</v>
      </c>
      <c r="F40" s="29">
        <v>4</v>
      </c>
      <c r="G40" s="29">
        <v>5</v>
      </c>
      <c r="H40" s="29">
        <v>6</v>
      </c>
      <c r="I40" s="451">
        <v>7</v>
      </c>
      <c r="J40" s="451"/>
    </row>
    <row r="41" spans="1:10" s="3" customFormat="1" ht="104.25" customHeight="1">
      <c r="A41" s="442">
        <v>2282</v>
      </c>
      <c r="B41" s="443"/>
      <c r="C41" s="452" t="str">
        <f>C13</f>
        <v>Окремі заходи по реалізації державних (регіональних) програм, не віднесені до заходів розвитку</v>
      </c>
      <c r="D41" s="453"/>
      <c r="E41" s="77">
        <v>1500</v>
      </c>
      <c r="F41" s="77">
        <v>200</v>
      </c>
      <c r="G41" s="77">
        <v>1700</v>
      </c>
      <c r="H41" s="77">
        <v>200</v>
      </c>
      <c r="I41" s="466" t="str">
        <f>I13</f>
        <v>Додаткові кошти необхідні для проведення молодіжних заходів та заходів з націонпльно-патріотичного виховання (оплата харчування та проживання під час участі в семінарах, тренінгах в повному обсязі, а не частково)</v>
      </c>
      <c r="J41" s="466"/>
    </row>
    <row r="42" spans="1:10" s="3" customFormat="1" ht="13.5">
      <c r="A42" s="442"/>
      <c r="B42" s="443"/>
      <c r="C42" s="454" t="s">
        <v>264</v>
      </c>
      <c r="D42" s="455"/>
      <c r="E42" s="245">
        <f>E41</f>
        <v>1500</v>
      </c>
      <c r="F42" s="245">
        <f>F41</f>
        <v>200</v>
      </c>
      <c r="G42" s="245">
        <f>G41</f>
        <v>1700</v>
      </c>
      <c r="H42" s="77"/>
      <c r="I42" s="441"/>
      <c r="J42" s="441"/>
    </row>
    <row r="43" spans="1:10" s="1" customFormat="1" ht="15" customHeight="1">
      <c r="A43" s="24" t="s">
        <v>153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s="3" customFormat="1" ht="90" customHeight="1">
      <c r="A44" s="136" t="s">
        <v>12</v>
      </c>
      <c r="B44" s="350" t="s">
        <v>16</v>
      </c>
      <c r="C44" s="351"/>
      <c r="D44" s="352"/>
      <c r="E44" s="136" t="s">
        <v>14</v>
      </c>
      <c r="F44" s="136" t="s">
        <v>15</v>
      </c>
      <c r="G44" s="177" t="s">
        <v>168</v>
      </c>
      <c r="H44" s="177" t="s">
        <v>169</v>
      </c>
      <c r="I44" s="177" t="s">
        <v>229</v>
      </c>
      <c r="J44" s="177" t="s">
        <v>230</v>
      </c>
    </row>
    <row r="45" spans="1:10" s="3" customFormat="1" ht="13.5">
      <c r="A45" s="69">
        <v>1</v>
      </c>
      <c r="B45" s="362">
        <v>2</v>
      </c>
      <c r="C45" s="363"/>
      <c r="D45" s="364"/>
      <c r="E45" s="69">
        <v>3</v>
      </c>
      <c r="F45" s="69">
        <v>4</v>
      </c>
      <c r="G45" s="69">
        <v>5</v>
      </c>
      <c r="H45" s="69">
        <v>6</v>
      </c>
      <c r="I45" s="69">
        <v>7</v>
      </c>
      <c r="J45" s="69">
        <v>8</v>
      </c>
    </row>
    <row r="46" spans="1:10" s="3" customFormat="1" ht="13.5">
      <c r="A46" s="69"/>
      <c r="B46" s="457" t="str">
        <f>B18</f>
        <v>затрат</v>
      </c>
      <c r="C46" s="458"/>
      <c r="D46" s="459"/>
      <c r="E46" s="69"/>
      <c r="F46" s="69"/>
      <c r="G46" s="187"/>
      <c r="H46" s="187"/>
      <c r="I46" s="187"/>
      <c r="J46" s="187"/>
    </row>
    <row r="47" spans="1:10" s="3" customFormat="1" ht="27.75" customHeight="1">
      <c r="A47" s="69"/>
      <c r="B47" s="460" t="str">
        <f aca="true" t="shared" si="0" ref="B47:B59">B19</f>
        <v>кількість місцевих заходів (проектів) державної політики у молодіжній сфері</v>
      </c>
      <c r="C47" s="461"/>
      <c r="D47" s="462"/>
      <c r="E47" s="69" t="str">
        <f>E19</f>
        <v>од.</v>
      </c>
      <c r="F47" s="265" t="str">
        <f>F19</f>
        <v>календарний план заходів</v>
      </c>
      <c r="G47" s="187">
        <f>'8.2'!G7</f>
        <v>64</v>
      </c>
      <c r="H47" s="119">
        <f>J19</f>
        <v>64</v>
      </c>
      <c r="I47" s="187">
        <f>'8.2'!J7</f>
        <v>64</v>
      </c>
      <c r="J47" s="187">
        <v>64</v>
      </c>
    </row>
    <row r="48" spans="1:10" s="3" customFormat="1" ht="13.5">
      <c r="A48" s="136"/>
      <c r="B48" s="457" t="str">
        <f t="shared" si="0"/>
        <v>продукту</v>
      </c>
      <c r="C48" s="458"/>
      <c r="D48" s="459"/>
      <c r="E48" s="69">
        <f aca="true" t="shared" si="1" ref="E48:F59">E20</f>
        <v>0</v>
      </c>
      <c r="F48" s="265">
        <f t="shared" si="1"/>
        <v>0</v>
      </c>
      <c r="G48" s="187">
        <f>'8.2'!G8</f>
        <v>0</v>
      </c>
      <c r="H48" s="119">
        <f aca="true" t="shared" si="2" ref="H48:H59">J20</f>
        <v>0</v>
      </c>
      <c r="I48" s="187">
        <f>'8.2'!J8</f>
        <v>0</v>
      </c>
      <c r="J48" s="187"/>
    </row>
    <row r="49" spans="1:10" s="3" customFormat="1" ht="33" customHeight="1">
      <c r="A49" s="136"/>
      <c r="B49" s="460" t="str">
        <f t="shared" si="0"/>
        <v>кількість учасників регіональних заходів (проектів) державної політики у молодіжній сфері</v>
      </c>
      <c r="C49" s="461"/>
      <c r="D49" s="462"/>
      <c r="E49" s="69" t="str">
        <f t="shared" si="1"/>
        <v>осіб</v>
      </c>
      <c r="F49" s="265" t="str">
        <f t="shared" si="1"/>
        <v>накази про проведення заходів</v>
      </c>
      <c r="G49" s="187">
        <f>'8.2'!G9</f>
        <v>17000</v>
      </c>
      <c r="H49" s="119">
        <f t="shared" si="2"/>
        <v>17500</v>
      </c>
      <c r="I49" s="187">
        <f>'8.2'!J9</f>
        <v>17000</v>
      </c>
      <c r="J49" s="187">
        <v>17500</v>
      </c>
    </row>
    <row r="50" spans="1:10" s="3" customFormat="1" ht="50.25" customHeight="1">
      <c r="A50" s="136"/>
      <c r="B50" s="460" t="str">
        <f t="shared" si="0"/>
        <v>в тому числі жінок (дівчат)</v>
      </c>
      <c r="C50" s="461"/>
      <c r="D50" s="462"/>
      <c r="E50" s="69" t="str">
        <f t="shared" si="1"/>
        <v>осіб</v>
      </c>
      <c r="F50" s="265" t="str">
        <f t="shared" si="1"/>
        <v>накази про проведення заходів</v>
      </c>
      <c r="G50" s="187">
        <f>'8.2'!G10</f>
        <v>9000</v>
      </c>
      <c r="H50" s="119">
        <f t="shared" si="2"/>
        <v>9300</v>
      </c>
      <c r="I50" s="187">
        <f>'8.2'!J10</f>
        <v>9000</v>
      </c>
      <c r="J50" s="187">
        <v>9300</v>
      </c>
    </row>
    <row r="51" spans="1:10" s="3" customFormat="1" ht="13.5">
      <c r="A51" s="150"/>
      <c r="B51" s="457" t="str">
        <f t="shared" si="0"/>
        <v>ефективності</v>
      </c>
      <c r="C51" s="458"/>
      <c r="D51" s="459"/>
      <c r="E51" s="69">
        <f t="shared" si="1"/>
        <v>0</v>
      </c>
      <c r="F51" s="265">
        <f t="shared" si="1"/>
        <v>0</v>
      </c>
      <c r="G51" s="187">
        <f>'8.2'!G11</f>
        <v>0</v>
      </c>
      <c r="H51" s="119">
        <f t="shared" si="2"/>
        <v>0</v>
      </c>
      <c r="I51" s="187">
        <f>'8.2'!J11</f>
        <v>0</v>
      </c>
      <c r="J51" s="187"/>
    </row>
    <row r="52" spans="1:10" s="3" customFormat="1" ht="35.25" customHeight="1">
      <c r="A52" s="186"/>
      <c r="B52" s="460" t="str">
        <f t="shared" si="0"/>
        <v>середні витрати на проведення одного регіонального заходу (проекту) державної політики у молодіжній сфері </v>
      </c>
      <c r="C52" s="461"/>
      <c r="D52" s="462"/>
      <c r="E52" s="69" t="str">
        <f t="shared" si="1"/>
        <v>грн.</v>
      </c>
      <c r="F52" s="265" t="str">
        <f t="shared" si="1"/>
        <v>розрахунок до кошторису</v>
      </c>
      <c r="G52" s="187">
        <f>'8.2'!G12</f>
        <v>23437.5</v>
      </c>
      <c r="H52" s="119">
        <f>1700000/64</f>
        <v>26562.5</v>
      </c>
      <c r="I52" s="187">
        <f>'8.2'!J12</f>
        <v>26562.5</v>
      </c>
      <c r="J52" s="187">
        <f>1900000/64</f>
        <v>29687.5</v>
      </c>
    </row>
    <row r="53" spans="1:10" s="3" customFormat="1" ht="51" customHeight="1">
      <c r="A53" s="150"/>
      <c r="B53" s="460" t="str">
        <f t="shared" si="0"/>
        <v>середні витрати на забезпечення участі у регіональних заходах (проектах) державної політики у молодіжній сфері одного учасника</v>
      </c>
      <c r="C53" s="461"/>
      <c r="D53" s="462"/>
      <c r="E53" s="69" t="str">
        <f t="shared" si="1"/>
        <v>грн.</v>
      </c>
      <c r="F53" s="265" t="str">
        <f t="shared" si="1"/>
        <v>розрахунок до кошторису</v>
      </c>
      <c r="G53" s="187">
        <f>'8.2'!G13</f>
        <v>76</v>
      </c>
      <c r="H53" s="119">
        <f>1700000/17500</f>
        <v>97.1</v>
      </c>
      <c r="I53" s="187">
        <f>'8.2'!J13</f>
        <v>76</v>
      </c>
      <c r="J53" s="266">
        <f>1900000/17500</f>
        <v>108.6</v>
      </c>
    </row>
    <row r="54" spans="1:10" s="3" customFormat="1" ht="13.5">
      <c r="A54" s="150"/>
      <c r="B54" s="457" t="str">
        <f t="shared" si="0"/>
        <v>якості</v>
      </c>
      <c r="C54" s="458"/>
      <c r="D54" s="459"/>
      <c r="E54" s="69">
        <f t="shared" si="1"/>
        <v>0</v>
      </c>
      <c r="F54" s="265">
        <f t="shared" si="1"/>
        <v>0</v>
      </c>
      <c r="G54" s="187">
        <f>'8.2'!G14</f>
        <v>0</v>
      </c>
      <c r="H54" s="119">
        <f t="shared" si="2"/>
        <v>0</v>
      </c>
      <c r="I54" s="187">
        <f>'8.2'!J14</f>
        <v>0</v>
      </c>
      <c r="J54" s="187"/>
    </row>
    <row r="55" spans="1:10" s="3" customFormat="1" ht="45.75" customHeight="1">
      <c r="A55" s="150"/>
      <c r="B55" s="460" t="str">
        <f t="shared" si="0"/>
        <v>збільшення кількості молоді, охопленої регіональними заходами (проектами) державної політики у молодіжній сфері, порівняно з минулим роком</v>
      </c>
      <c r="C55" s="461"/>
      <c r="D55" s="462"/>
      <c r="E55" s="69" t="str">
        <f t="shared" si="1"/>
        <v>%</v>
      </c>
      <c r="F55" s="265" t="str">
        <f t="shared" si="1"/>
        <v>звіт про виконання програми</v>
      </c>
      <c r="G55" s="187">
        <f>'8.2'!G15</f>
        <v>0</v>
      </c>
      <c r="H55" s="119">
        <f t="shared" si="2"/>
        <v>2.9</v>
      </c>
      <c r="I55" s="187">
        <f>'8.2'!J15</f>
        <v>0</v>
      </c>
      <c r="J55" s="187">
        <v>2.9</v>
      </c>
    </row>
    <row r="56" spans="1:10" s="3" customFormat="1" ht="39" customHeight="1">
      <c r="A56" s="150"/>
      <c r="B56" s="460" t="str">
        <f t="shared" si="0"/>
        <v>з них жінок (дівчат)</v>
      </c>
      <c r="C56" s="461"/>
      <c r="D56" s="462"/>
      <c r="E56" s="69" t="str">
        <f t="shared" si="1"/>
        <v>%</v>
      </c>
      <c r="F56" s="265" t="str">
        <f t="shared" si="1"/>
        <v>звіт про виконання програми</v>
      </c>
      <c r="G56" s="187">
        <f>'8.2'!G16</f>
        <v>0</v>
      </c>
      <c r="H56" s="119">
        <f t="shared" si="2"/>
        <v>3.2</v>
      </c>
      <c r="I56" s="187">
        <f>'8.2'!J16</f>
        <v>0</v>
      </c>
      <c r="J56" s="187">
        <v>3.2</v>
      </c>
    </row>
    <row r="57" spans="1:10" s="3" customFormat="1" ht="87" customHeight="1">
      <c r="A57" s="150"/>
      <c r="B57" s="460" t="str">
        <f t="shared" si="0"/>
        <v>кількість молоді, охопленої регіональними заходами (проектами) державної політики у молодіжній сфері, від загальної кількості молоді у регіоні</v>
      </c>
      <c r="C57" s="461"/>
      <c r="D57" s="462"/>
      <c r="E57" s="69" t="str">
        <f t="shared" si="1"/>
        <v>%</v>
      </c>
      <c r="F57" s="265" t="str">
        <f t="shared" si="1"/>
        <v>дані Головного управління статистики у Закарпатській області</v>
      </c>
      <c r="G57" s="187">
        <f>'8.2'!G17</f>
        <v>4.4</v>
      </c>
      <c r="H57" s="119">
        <f t="shared" si="2"/>
        <v>4.6</v>
      </c>
      <c r="I57" s="187">
        <f>'8.2'!J17</f>
        <v>4.4</v>
      </c>
      <c r="J57" s="187">
        <v>4.4</v>
      </c>
    </row>
    <row r="58" spans="1:10" s="3" customFormat="1" ht="81.75" customHeight="1">
      <c r="A58" s="150"/>
      <c r="B58" s="460" t="str">
        <f t="shared" si="0"/>
        <v>з них жінок (дівчат), від загальної кількості жінок (дівчат) в регіоні</v>
      </c>
      <c r="C58" s="461"/>
      <c r="D58" s="462"/>
      <c r="E58" s="69" t="str">
        <f t="shared" si="1"/>
        <v>%</v>
      </c>
      <c r="F58" s="265" t="str">
        <f t="shared" si="1"/>
        <v>дані Головного управління статистики у Закарпатській області</v>
      </c>
      <c r="G58" s="187">
        <f>'8.2'!G18</f>
        <v>4.7</v>
      </c>
      <c r="H58" s="119">
        <f t="shared" si="2"/>
        <v>4.8</v>
      </c>
      <c r="I58" s="187">
        <f>'8.2'!J18</f>
        <v>4.7</v>
      </c>
      <c r="J58" s="187">
        <v>4.7</v>
      </c>
    </row>
    <row r="59" spans="1:10" s="3" customFormat="1" ht="76.5" customHeight="1">
      <c r="A59" s="150"/>
      <c r="B59" s="460" t="str">
        <f t="shared" si="0"/>
        <v>з них чоловіків (хлопців), від загальної кількості чоловіків (хлопців) в регіоні</v>
      </c>
      <c r="C59" s="461"/>
      <c r="D59" s="462"/>
      <c r="E59" s="69" t="str">
        <f t="shared" si="1"/>
        <v>%</v>
      </c>
      <c r="F59" s="265" t="str">
        <f t="shared" si="1"/>
        <v>дані Головного управління статистики у Закарпатській області</v>
      </c>
      <c r="G59" s="187">
        <f>'8.2'!G19</f>
        <v>4.1</v>
      </c>
      <c r="H59" s="119">
        <f t="shared" si="2"/>
        <v>4.1</v>
      </c>
      <c r="I59" s="187">
        <f>'8.2'!J19</f>
        <v>4.1</v>
      </c>
      <c r="J59" s="187">
        <v>4.1</v>
      </c>
    </row>
    <row r="60" spans="1:10" s="3" customFormat="1" ht="13.5">
      <c r="A60" s="261"/>
      <c r="B60" s="262"/>
      <c r="C60" s="262"/>
      <c r="D60" s="262"/>
      <c r="E60" s="260"/>
      <c r="F60" s="263"/>
      <c r="G60" s="264"/>
      <c r="H60" s="264"/>
      <c r="I60" s="264"/>
      <c r="J60" s="264"/>
    </row>
    <row r="61" spans="1:10" s="3" customFormat="1" ht="28.5" customHeight="1">
      <c r="A61" s="456" t="s">
        <v>231</v>
      </c>
      <c r="B61" s="456"/>
      <c r="C61" s="456"/>
      <c r="D61" s="456"/>
      <c r="E61" s="456"/>
      <c r="F61" s="456"/>
      <c r="G61" s="456"/>
      <c r="H61" s="456"/>
      <c r="I61" s="456"/>
      <c r="J61" s="456"/>
    </row>
    <row r="62" spans="1:10" s="3" customFormat="1" ht="15">
      <c r="A62" s="339" t="str">
        <f>A34</f>
        <v>Якщо додаткові кошти не будуть передбачені у 2020 році то кількість молоді охопленої заходам становитиме на рівні 2019 року</v>
      </c>
      <c r="B62" s="339"/>
      <c r="C62" s="339"/>
      <c r="D62" s="339"/>
      <c r="E62" s="339"/>
      <c r="F62" s="339"/>
      <c r="G62" s="339"/>
      <c r="H62" s="339"/>
      <c r="I62" s="339"/>
      <c r="J62" s="339"/>
    </row>
    <row r="63" spans="1:10" s="6" customFormat="1" ht="12.75">
      <c r="A63" s="98"/>
      <c r="B63" s="98"/>
      <c r="C63" s="98"/>
      <c r="D63" s="98"/>
      <c r="E63" s="275"/>
      <c r="F63" s="275"/>
      <c r="G63" s="275"/>
      <c r="H63" s="275"/>
      <c r="I63" s="275"/>
      <c r="J63" s="4"/>
    </row>
    <row r="64" spans="1:10" s="3" customFormat="1" ht="13.5">
      <c r="A64" s="86"/>
      <c r="B64" s="86"/>
      <c r="C64" s="171"/>
      <c r="D64" s="171"/>
      <c r="E64" s="25"/>
      <c r="F64" s="25"/>
      <c r="G64" s="25"/>
      <c r="H64" s="25"/>
      <c r="I64" s="98"/>
      <c r="J64" s="98"/>
    </row>
    <row r="65" spans="1:10" s="14" customFormat="1" ht="15" customHeight="1">
      <c r="A65" s="17" t="s">
        <v>6</v>
      </c>
      <c r="B65" s="17"/>
      <c r="G65" s="15"/>
      <c r="I65" s="251" t="str">
        <f>'14-15'!J35</f>
        <v>ЕРФАН В.Й.</v>
      </c>
      <c r="J65" s="16"/>
    </row>
    <row r="66" spans="1:10" s="7" customFormat="1" ht="12.75">
      <c r="A66" s="22"/>
      <c r="B66" s="22"/>
      <c r="G66" s="5" t="s">
        <v>1</v>
      </c>
      <c r="I66" s="13" t="s">
        <v>2</v>
      </c>
      <c r="J66" s="58"/>
    </row>
    <row r="67" spans="1:10" s="7" customFormat="1" ht="12.75">
      <c r="A67" s="22"/>
      <c r="B67" s="22"/>
      <c r="G67" s="5"/>
      <c r="I67" s="13"/>
      <c r="J67" s="58"/>
    </row>
    <row r="68" spans="1:10" s="14" customFormat="1" ht="15" customHeight="1">
      <c r="A68" s="9" t="s">
        <v>7</v>
      </c>
      <c r="B68" s="9"/>
      <c r="G68" s="19"/>
      <c r="I68" s="251" t="str">
        <f>'14-15'!J38</f>
        <v>ДЗЯМКА М.І.</v>
      </c>
      <c r="J68" s="16"/>
    </row>
    <row r="69" spans="7:10" s="3" customFormat="1" ht="12.75">
      <c r="G69" s="5" t="s">
        <v>1</v>
      </c>
      <c r="I69" s="13" t="s">
        <v>2</v>
      </c>
      <c r="J69" s="58"/>
    </row>
  </sheetData>
  <mergeCells count="87">
    <mergeCell ref="I40:J40"/>
    <mergeCell ref="G38:H38"/>
    <mergeCell ref="I38:J39"/>
    <mergeCell ref="B58:D58"/>
    <mergeCell ref="I41:J41"/>
    <mergeCell ref="C40:D40"/>
    <mergeCell ref="C41:D41"/>
    <mergeCell ref="B54:D54"/>
    <mergeCell ref="B47:D47"/>
    <mergeCell ref="B48:D48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F18:H18"/>
    <mergeCell ref="I14:J14"/>
    <mergeCell ref="F16:H16"/>
    <mergeCell ref="A33:J33"/>
    <mergeCell ref="F17:H17"/>
    <mergeCell ref="F19:H19"/>
    <mergeCell ref="F24:H24"/>
    <mergeCell ref="F25:H25"/>
    <mergeCell ref="B24:D24"/>
    <mergeCell ref="B28:D28"/>
    <mergeCell ref="B18:D18"/>
    <mergeCell ref="B19:D19"/>
    <mergeCell ref="B20:D20"/>
    <mergeCell ref="B21:D21"/>
    <mergeCell ref="B49:D49"/>
    <mergeCell ref="B50:D50"/>
    <mergeCell ref="C42:D42"/>
    <mergeCell ref="B44:D44"/>
    <mergeCell ref="B45:D45"/>
    <mergeCell ref="B46:D46"/>
    <mergeCell ref="A61:J61"/>
    <mergeCell ref="A62:J62"/>
    <mergeCell ref="B51:D51"/>
    <mergeCell ref="B52:D52"/>
    <mergeCell ref="B53:D53"/>
    <mergeCell ref="B55:D55"/>
    <mergeCell ref="B56:D56"/>
    <mergeCell ref="B57:D57"/>
    <mergeCell ref="B59:D59"/>
    <mergeCell ref="C13:D13"/>
    <mergeCell ref="C14:D14"/>
    <mergeCell ref="B16:D16"/>
    <mergeCell ref="B17:D17"/>
    <mergeCell ref="A14:B1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H5:I5"/>
    <mergeCell ref="H3:I3"/>
    <mergeCell ref="H2:I2"/>
    <mergeCell ref="H4:I4"/>
    <mergeCell ref="B25:D25"/>
    <mergeCell ref="B27:D27"/>
    <mergeCell ref="C38:D39"/>
    <mergeCell ref="B26:D26"/>
    <mergeCell ref="A34:J34"/>
    <mergeCell ref="B30:D30"/>
    <mergeCell ref="B31:D31"/>
    <mergeCell ref="F30:H30"/>
    <mergeCell ref="F31:H31"/>
    <mergeCell ref="A38:B39"/>
    <mergeCell ref="I42:J42"/>
    <mergeCell ref="A40:B40"/>
    <mergeCell ref="A41:B41"/>
    <mergeCell ref="F26:H26"/>
    <mergeCell ref="F27:H27"/>
    <mergeCell ref="F28:H28"/>
    <mergeCell ref="F29:H29"/>
    <mergeCell ref="B29:D29"/>
    <mergeCell ref="A42:B42"/>
    <mergeCell ref="E38:F3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">
      <selection activeCell="J9" sqref="J9"/>
    </sheetView>
  </sheetViews>
  <sheetFormatPr defaultColWidth="9.00390625" defaultRowHeight="12.75"/>
  <cols>
    <col min="1" max="1" width="9.625" style="59" customWidth="1"/>
    <col min="2" max="5" width="12.50390625" style="59" customWidth="1"/>
    <col min="6" max="6" width="11.625" style="59" customWidth="1"/>
    <col min="7" max="7" width="11.50390625" style="59" bestFit="1" customWidth="1"/>
    <col min="8" max="8" width="9.50390625" style="59" customWidth="1"/>
    <col min="9" max="10" width="11.625" style="59" customWidth="1"/>
    <col min="11" max="11" width="11.50390625" style="59" bestFit="1" customWidth="1"/>
    <col min="12" max="12" width="9.50390625" style="59" customWidth="1"/>
    <col min="13" max="14" width="11.625" style="59" customWidth="1"/>
    <col min="15" max="15" width="11.50390625" style="59" bestFit="1" customWidth="1"/>
    <col min="16" max="16" width="9.50390625" style="59" customWidth="1"/>
    <col min="17" max="17" width="14.625" style="59" customWidth="1"/>
    <col min="18" max="16384" width="9.125" style="59" customWidth="1"/>
  </cols>
  <sheetData>
    <row r="1" spans="1:17" s="211" customFormat="1" ht="18">
      <c r="A1" s="90" t="s">
        <v>188</v>
      </c>
      <c r="B1" s="210"/>
      <c r="C1" s="210"/>
      <c r="D1" s="210"/>
      <c r="E1" s="21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">
      <c r="A2" s="217" t="str">
        <f>'Форма-1'!A2</f>
        <v>1. Управління молоді та спорту ОДА</v>
      </c>
      <c r="B2" s="107"/>
      <c r="C2" s="107"/>
      <c r="D2" s="107"/>
      <c r="E2" s="107"/>
      <c r="F2" s="107"/>
      <c r="G2" s="107"/>
      <c r="H2" s="64"/>
      <c r="I2" s="31"/>
      <c r="J2" s="62"/>
      <c r="K2" s="322">
        <v>11</v>
      </c>
      <c r="L2" s="322"/>
      <c r="M2" s="322"/>
      <c r="N2" s="322"/>
      <c r="O2" s="322"/>
      <c r="P2" s="82"/>
      <c r="Q2" s="218">
        <v>39663671</v>
      </c>
    </row>
    <row r="3" spans="1:17" s="212" customFormat="1" ht="18" customHeight="1">
      <c r="A3" s="109" t="s">
        <v>112</v>
      </c>
      <c r="B3" s="109"/>
      <c r="C3" s="104"/>
      <c r="D3" s="104"/>
      <c r="E3" s="104"/>
      <c r="F3" s="104"/>
      <c r="G3" s="104"/>
      <c r="H3" s="104"/>
      <c r="I3" s="104"/>
      <c r="J3" s="213"/>
      <c r="K3" s="281" t="s">
        <v>187</v>
      </c>
      <c r="L3" s="281"/>
      <c r="M3" s="281"/>
      <c r="N3" s="281"/>
      <c r="O3" s="281"/>
      <c r="P3" s="213"/>
      <c r="Q3" s="220" t="s">
        <v>186</v>
      </c>
    </row>
    <row r="4" spans="1:17" s="82" customFormat="1" ht="15">
      <c r="A4" s="225" t="s">
        <v>238</v>
      </c>
      <c r="B4" s="85"/>
      <c r="C4" s="85"/>
      <c r="D4" s="85"/>
      <c r="E4" s="85"/>
      <c r="F4" s="85"/>
      <c r="G4" s="85"/>
      <c r="H4" s="85"/>
      <c r="I4" s="85"/>
      <c r="J4" s="62"/>
      <c r="K4" s="322">
        <v>111</v>
      </c>
      <c r="L4" s="322"/>
      <c r="M4" s="322"/>
      <c r="N4" s="322"/>
      <c r="O4" s="322"/>
      <c r="P4" s="224"/>
      <c r="Q4" s="218">
        <v>39663671</v>
      </c>
    </row>
    <row r="5" spans="1:17" s="212" customFormat="1" ht="25.5" customHeight="1">
      <c r="A5" s="109" t="s">
        <v>117</v>
      </c>
      <c r="B5" s="109"/>
      <c r="C5" s="109"/>
      <c r="D5" s="109"/>
      <c r="E5" s="109"/>
      <c r="F5" s="109"/>
      <c r="G5" s="109"/>
      <c r="H5" s="109"/>
      <c r="I5" s="109"/>
      <c r="J5" s="213"/>
      <c r="K5" s="281" t="s">
        <v>189</v>
      </c>
      <c r="L5" s="281"/>
      <c r="M5" s="281"/>
      <c r="N5" s="281"/>
      <c r="O5" s="281"/>
      <c r="P5" s="213"/>
      <c r="Q5" s="230" t="s">
        <v>186</v>
      </c>
    </row>
    <row r="6" spans="1:17" ht="42" customHeight="1">
      <c r="A6" s="226" t="s">
        <v>97</v>
      </c>
      <c r="B6" s="338">
        <v>1113131</v>
      </c>
      <c r="C6" s="338"/>
      <c r="D6" s="227"/>
      <c r="E6" s="342">
        <v>3131</v>
      </c>
      <c r="F6" s="342"/>
      <c r="G6" s="228"/>
      <c r="H6" s="338">
        <v>1040</v>
      </c>
      <c r="I6" s="338"/>
      <c r="J6" s="229"/>
      <c r="K6" s="344" t="s">
        <v>239</v>
      </c>
      <c r="L6" s="344"/>
      <c r="M6" s="344"/>
      <c r="N6" s="344"/>
      <c r="O6" s="344"/>
      <c r="P6" s="82"/>
      <c r="Q6" s="269" t="str">
        <f>'Форма-1'!L2</f>
        <v>07100000000</v>
      </c>
    </row>
    <row r="7" spans="1:17" s="212" customFormat="1" ht="35.25" customHeight="1">
      <c r="A7" s="231"/>
      <c r="B7" s="341" t="s">
        <v>190</v>
      </c>
      <c r="C7" s="341"/>
      <c r="D7" s="230"/>
      <c r="E7" s="341" t="s">
        <v>195</v>
      </c>
      <c r="F7" s="341"/>
      <c r="G7" s="232"/>
      <c r="H7" s="346" t="s">
        <v>192</v>
      </c>
      <c r="I7" s="346"/>
      <c r="J7" s="213"/>
      <c r="K7" s="343" t="s">
        <v>191</v>
      </c>
      <c r="L7" s="343"/>
      <c r="M7" s="343"/>
      <c r="N7" s="343"/>
      <c r="O7" s="343"/>
      <c r="P7" s="213"/>
      <c r="Q7" s="205" t="s">
        <v>185</v>
      </c>
    </row>
    <row r="8" spans="1:17" ht="15">
      <c r="A8" s="24" t="s">
        <v>193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">
      <c r="A9" s="62" t="s">
        <v>157</v>
      </c>
      <c r="B9" s="82"/>
      <c r="C9" s="82"/>
      <c r="D9" s="82"/>
      <c r="E9" s="82"/>
      <c r="F9" s="63"/>
      <c r="G9" s="63"/>
      <c r="H9" s="63"/>
      <c r="K9" s="63"/>
      <c r="L9" s="63"/>
      <c r="M9" s="63"/>
      <c r="N9" s="63"/>
      <c r="O9" s="63"/>
      <c r="P9" s="63"/>
      <c r="Q9" s="63"/>
    </row>
    <row r="10" spans="1:17" ht="15">
      <c r="A10" s="340" t="s">
        <v>240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</row>
    <row r="11" spans="1:17" ht="15">
      <c r="A11" s="62" t="s">
        <v>156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15">
      <c r="A12" s="340" t="s">
        <v>241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</row>
    <row r="13" spans="1:17" ht="15">
      <c r="A13" s="64" t="s">
        <v>154</v>
      </c>
      <c r="B13" s="82"/>
      <c r="C13" s="82"/>
      <c r="D13" s="82"/>
      <c r="E13" s="82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68.25" customHeight="1">
      <c r="A14" s="339" t="s">
        <v>242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</row>
    <row r="15" spans="1:17" s="82" customFormat="1" ht="15">
      <c r="A15" s="64" t="s">
        <v>155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">
      <c r="A16" s="10" t="s">
        <v>194</v>
      </c>
      <c r="Q16" s="37" t="s">
        <v>114</v>
      </c>
    </row>
    <row r="17" spans="1:17" ht="15.75" customHeight="1">
      <c r="A17" s="296" t="s">
        <v>4</v>
      </c>
      <c r="B17" s="332" t="s">
        <v>16</v>
      </c>
      <c r="C17" s="333"/>
      <c r="D17" s="333"/>
      <c r="E17" s="334"/>
      <c r="F17" s="291" t="s">
        <v>175</v>
      </c>
      <c r="G17" s="292"/>
      <c r="H17" s="292"/>
      <c r="I17" s="293"/>
      <c r="J17" s="291" t="s">
        <v>176</v>
      </c>
      <c r="K17" s="292"/>
      <c r="L17" s="292"/>
      <c r="M17" s="293"/>
      <c r="N17" s="291" t="s">
        <v>177</v>
      </c>
      <c r="O17" s="292"/>
      <c r="P17" s="292"/>
      <c r="Q17" s="293"/>
    </row>
    <row r="18" spans="1:17" ht="54.75">
      <c r="A18" s="345"/>
      <c r="B18" s="335"/>
      <c r="C18" s="336"/>
      <c r="D18" s="336"/>
      <c r="E18" s="337"/>
      <c r="F18" s="197" t="s">
        <v>24</v>
      </c>
      <c r="G18" s="136" t="s">
        <v>25</v>
      </c>
      <c r="H18" s="177" t="s">
        <v>119</v>
      </c>
      <c r="I18" s="177" t="s">
        <v>196</v>
      </c>
      <c r="J18" s="197" t="s">
        <v>24</v>
      </c>
      <c r="K18" s="136" t="s">
        <v>25</v>
      </c>
      <c r="L18" s="177" t="s">
        <v>119</v>
      </c>
      <c r="M18" s="177" t="s">
        <v>197</v>
      </c>
      <c r="N18" s="197" t="s">
        <v>24</v>
      </c>
      <c r="O18" s="136" t="s">
        <v>25</v>
      </c>
      <c r="P18" s="177" t="s">
        <v>119</v>
      </c>
      <c r="Q18" s="177" t="s">
        <v>129</v>
      </c>
    </row>
    <row r="19" spans="1:17" s="88" customFormat="1" ht="13.5">
      <c r="A19" s="29">
        <v>1</v>
      </c>
      <c r="B19" s="310">
        <v>2</v>
      </c>
      <c r="C19" s="311"/>
      <c r="D19" s="311"/>
      <c r="E19" s="312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8" customFormat="1" ht="13.5">
      <c r="A20" s="26"/>
      <c r="B20" s="323" t="s">
        <v>3</v>
      </c>
      <c r="C20" s="324"/>
      <c r="D20" s="324"/>
      <c r="E20" s="325"/>
      <c r="F20" s="117">
        <f>'Форма-1'!G38</f>
        <v>16876</v>
      </c>
      <c r="G20" s="74" t="s">
        <v>163</v>
      </c>
      <c r="H20" s="74" t="s">
        <v>163</v>
      </c>
      <c r="I20" s="118">
        <f>F20</f>
        <v>16876</v>
      </c>
      <c r="J20" s="117">
        <f>'Форма-1'!H38</f>
        <v>17000</v>
      </c>
      <c r="K20" s="74" t="s">
        <v>163</v>
      </c>
      <c r="L20" s="74" t="s">
        <v>163</v>
      </c>
      <c r="M20" s="118">
        <f>J20</f>
        <v>17000</v>
      </c>
      <c r="N20" s="117">
        <f>'Форма-1'!I38</f>
        <v>1300</v>
      </c>
      <c r="O20" s="74" t="s">
        <v>163</v>
      </c>
      <c r="P20" s="74" t="s">
        <v>163</v>
      </c>
      <c r="Q20" s="118">
        <f>N20</f>
        <v>1300</v>
      </c>
    </row>
    <row r="21" spans="1:17" s="88" customFormat="1" ht="13.5">
      <c r="A21" s="26"/>
      <c r="B21" s="323" t="s">
        <v>111</v>
      </c>
      <c r="C21" s="324"/>
      <c r="D21" s="324"/>
      <c r="E21" s="325"/>
      <c r="F21" s="74" t="s">
        <v>163</v>
      </c>
      <c r="G21" s="118"/>
      <c r="H21" s="118"/>
      <c r="I21" s="118"/>
      <c r="J21" s="74" t="s">
        <v>163</v>
      </c>
      <c r="K21" s="118"/>
      <c r="L21" s="118"/>
      <c r="M21" s="118"/>
      <c r="N21" s="74" t="s">
        <v>163</v>
      </c>
      <c r="O21" s="118"/>
      <c r="P21" s="118"/>
      <c r="Q21" s="118"/>
    </row>
    <row r="22" spans="1:17" s="36" customFormat="1" ht="27" customHeight="1">
      <c r="A22" s="8">
        <v>25010100</v>
      </c>
      <c r="B22" s="326" t="s">
        <v>8</v>
      </c>
      <c r="C22" s="327"/>
      <c r="D22" s="327"/>
      <c r="E22" s="328"/>
      <c r="F22" s="74" t="s">
        <v>163</v>
      </c>
      <c r="G22" s="118"/>
      <c r="H22" s="118"/>
      <c r="I22" s="118"/>
      <c r="J22" s="74" t="s">
        <v>163</v>
      </c>
      <c r="K22" s="118"/>
      <c r="L22" s="118"/>
      <c r="M22" s="118"/>
      <c r="N22" s="74" t="s">
        <v>163</v>
      </c>
      <c r="O22" s="118"/>
      <c r="P22" s="118"/>
      <c r="Q22" s="118"/>
    </row>
    <row r="23" spans="1:17" s="36" customFormat="1" ht="27" customHeight="1">
      <c r="A23" s="8">
        <v>25010200</v>
      </c>
      <c r="B23" s="326" t="s">
        <v>23</v>
      </c>
      <c r="C23" s="327"/>
      <c r="D23" s="327"/>
      <c r="E23" s="328"/>
      <c r="F23" s="74" t="s">
        <v>163</v>
      </c>
      <c r="G23" s="118"/>
      <c r="H23" s="118"/>
      <c r="I23" s="118"/>
      <c r="J23" s="74" t="s">
        <v>163</v>
      </c>
      <c r="K23" s="118"/>
      <c r="L23" s="118"/>
      <c r="M23" s="118"/>
      <c r="N23" s="74" t="s">
        <v>163</v>
      </c>
      <c r="O23" s="118"/>
      <c r="P23" s="118"/>
      <c r="Q23" s="118"/>
    </row>
    <row r="24" spans="1:17" s="36" customFormat="1" ht="13.5">
      <c r="A24" s="8">
        <v>25010300</v>
      </c>
      <c r="B24" s="326" t="s">
        <v>5</v>
      </c>
      <c r="C24" s="327"/>
      <c r="D24" s="327"/>
      <c r="E24" s="328"/>
      <c r="F24" s="74" t="s">
        <v>163</v>
      </c>
      <c r="G24" s="118"/>
      <c r="H24" s="118"/>
      <c r="I24" s="118"/>
      <c r="J24" s="74" t="s">
        <v>163</v>
      </c>
      <c r="K24" s="118"/>
      <c r="L24" s="118"/>
      <c r="M24" s="118"/>
      <c r="N24" s="74" t="s">
        <v>163</v>
      </c>
      <c r="O24" s="118"/>
      <c r="P24" s="118"/>
      <c r="Q24" s="118"/>
    </row>
    <row r="25" spans="1:17" s="36" customFormat="1" ht="27.75" customHeight="1">
      <c r="A25" s="8">
        <v>25010400</v>
      </c>
      <c r="B25" s="326" t="s">
        <v>9</v>
      </c>
      <c r="C25" s="327"/>
      <c r="D25" s="327"/>
      <c r="E25" s="328"/>
      <c r="F25" s="74" t="s">
        <v>163</v>
      </c>
      <c r="G25" s="118"/>
      <c r="H25" s="118"/>
      <c r="I25" s="118"/>
      <c r="J25" s="74" t="s">
        <v>163</v>
      </c>
      <c r="K25" s="118"/>
      <c r="L25" s="118"/>
      <c r="M25" s="118"/>
      <c r="N25" s="74" t="s">
        <v>163</v>
      </c>
      <c r="O25" s="118"/>
      <c r="P25" s="118"/>
      <c r="Q25" s="118"/>
    </row>
    <row r="26" spans="1:17" s="36" customFormat="1" ht="13.5">
      <c r="A26" s="8">
        <v>25020100</v>
      </c>
      <c r="B26" s="326" t="s">
        <v>10</v>
      </c>
      <c r="C26" s="327"/>
      <c r="D26" s="327"/>
      <c r="E26" s="328"/>
      <c r="F26" s="74" t="s">
        <v>163</v>
      </c>
      <c r="G26" s="118"/>
      <c r="H26" s="118"/>
      <c r="I26" s="118"/>
      <c r="J26" s="74" t="s">
        <v>163</v>
      </c>
      <c r="K26" s="118"/>
      <c r="L26" s="118"/>
      <c r="M26" s="118"/>
      <c r="N26" s="74" t="s">
        <v>163</v>
      </c>
      <c r="O26" s="118"/>
      <c r="P26" s="118"/>
      <c r="Q26" s="118"/>
    </row>
    <row r="27" spans="1:17" s="36" customFormat="1" ht="37.5" customHeight="1">
      <c r="A27" s="8">
        <v>25020200</v>
      </c>
      <c r="B27" s="326" t="s">
        <v>19</v>
      </c>
      <c r="C27" s="327"/>
      <c r="D27" s="327"/>
      <c r="E27" s="328"/>
      <c r="F27" s="74" t="s">
        <v>163</v>
      </c>
      <c r="G27" s="118"/>
      <c r="H27" s="118"/>
      <c r="I27" s="118"/>
      <c r="J27" s="74" t="s">
        <v>163</v>
      </c>
      <c r="K27" s="118"/>
      <c r="L27" s="118"/>
      <c r="M27" s="118"/>
      <c r="N27" s="74" t="s">
        <v>163</v>
      </c>
      <c r="O27" s="118"/>
      <c r="P27" s="118"/>
      <c r="Q27" s="118"/>
    </row>
    <row r="28" spans="1:17" s="36" customFormat="1" ht="51.75" customHeight="1">
      <c r="A28" s="8">
        <v>25020300</v>
      </c>
      <c r="B28" s="326" t="s">
        <v>11</v>
      </c>
      <c r="C28" s="327"/>
      <c r="D28" s="327"/>
      <c r="E28" s="328"/>
      <c r="F28" s="74" t="s">
        <v>163</v>
      </c>
      <c r="G28" s="118"/>
      <c r="H28" s="118"/>
      <c r="I28" s="118"/>
      <c r="J28" s="74" t="s">
        <v>163</v>
      </c>
      <c r="K28" s="118"/>
      <c r="L28" s="118"/>
      <c r="M28" s="118"/>
      <c r="N28" s="74" t="s">
        <v>163</v>
      </c>
      <c r="O28" s="118"/>
      <c r="P28" s="118"/>
      <c r="Q28" s="118"/>
    </row>
    <row r="29" spans="1:17" s="88" customFormat="1" ht="13.5">
      <c r="A29" s="8"/>
      <c r="B29" s="323" t="s">
        <v>99</v>
      </c>
      <c r="C29" s="324"/>
      <c r="D29" s="324"/>
      <c r="E29" s="325"/>
      <c r="F29" s="74" t="s">
        <v>163</v>
      </c>
      <c r="G29" s="118"/>
      <c r="H29" s="118"/>
      <c r="I29" s="118"/>
      <c r="J29" s="74" t="s">
        <v>163</v>
      </c>
      <c r="K29" s="118"/>
      <c r="L29" s="118"/>
      <c r="M29" s="118"/>
      <c r="N29" s="74" t="s">
        <v>163</v>
      </c>
      <c r="O29" s="118"/>
      <c r="P29" s="118"/>
      <c r="Q29" s="118"/>
    </row>
    <row r="30" spans="1:17" s="88" customFormat="1" ht="27.75" customHeight="1">
      <c r="A30" s="2">
        <v>602400</v>
      </c>
      <c r="B30" s="326" t="s">
        <v>21</v>
      </c>
      <c r="C30" s="327"/>
      <c r="D30" s="327"/>
      <c r="E30" s="328"/>
      <c r="F30" s="74" t="s">
        <v>163</v>
      </c>
      <c r="G30" s="119"/>
      <c r="H30" s="119"/>
      <c r="I30" s="119"/>
      <c r="J30" s="74" t="s">
        <v>163</v>
      </c>
      <c r="K30" s="119"/>
      <c r="L30" s="119"/>
      <c r="M30" s="119"/>
      <c r="N30" s="74" t="s">
        <v>163</v>
      </c>
      <c r="O30" s="119"/>
      <c r="P30" s="119"/>
      <c r="Q30" s="119"/>
    </row>
    <row r="31" spans="1:17" s="88" customFormat="1" ht="13.5">
      <c r="A31" s="2"/>
      <c r="B31" s="323" t="s">
        <v>118</v>
      </c>
      <c r="C31" s="324"/>
      <c r="D31" s="324"/>
      <c r="E31" s="325"/>
      <c r="F31" s="74" t="s">
        <v>163</v>
      </c>
      <c r="G31" s="119"/>
      <c r="H31" s="119"/>
      <c r="I31" s="119"/>
      <c r="J31" s="74" t="s">
        <v>163</v>
      </c>
      <c r="K31" s="119"/>
      <c r="L31" s="119"/>
      <c r="M31" s="119"/>
      <c r="N31" s="74" t="s">
        <v>163</v>
      </c>
      <c r="O31" s="119"/>
      <c r="P31" s="119"/>
      <c r="Q31" s="119"/>
    </row>
    <row r="32" spans="1:17" s="123" customFormat="1" ht="13.5">
      <c r="A32" s="30"/>
      <c r="B32" s="329" t="s">
        <v>116</v>
      </c>
      <c r="C32" s="330"/>
      <c r="D32" s="330"/>
      <c r="E32" s="331"/>
      <c r="F32" s="170">
        <f>F20</f>
        <v>16876</v>
      </c>
      <c r="G32" s="170"/>
      <c r="H32" s="170"/>
      <c r="I32" s="170">
        <f>I20</f>
        <v>16876</v>
      </c>
      <c r="J32" s="170">
        <f>J20</f>
        <v>17000</v>
      </c>
      <c r="K32" s="170"/>
      <c r="L32" s="170"/>
      <c r="M32" s="170">
        <f>M20</f>
        <v>17000</v>
      </c>
      <c r="N32" s="170">
        <f>N20</f>
        <v>1300</v>
      </c>
      <c r="O32" s="170"/>
      <c r="P32" s="170"/>
      <c r="Q32" s="170">
        <f>Q20</f>
        <v>1300</v>
      </c>
    </row>
  </sheetData>
  <mergeCells count="34">
    <mergeCell ref="A17:A18"/>
    <mergeCell ref="B19:E19"/>
    <mergeCell ref="B20:E20"/>
    <mergeCell ref="H7:I7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N17:Q17"/>
    <mergeCell ref="F17:I17"/>
    <mergeCell ref="J17:M17"/>
    <mergeCell ref="B17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K5:O5"/>
    <mergeCell ref="K2:O2"/>
    <mergeCell ref="K3:O3"/>
    <mergeCell ref="K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J19" sqref="J19"/>
    </sheetView>
  </sheetViews>
  <sheetFormatPr defaultColWidth="9.00390625" defaultRowHeight="12.75"/>
  <cols>
    <col min="1" max="1" width="9.375" style="59" customWidth="1"/>
    <col min="2" max="2" width="69.625" style="59" customWidth="1"/>
    <col min="3" max="10" width="13.50390625" style="59" customWidth="1"/>
    <col min="11" max="16384" width="9.125" style="59" customWidth="1"/>
  </cols>
  <sheetData>
    <row r="1" spans="1:10" ht="15">
      <c r="A1" s="162"/>
      <c r="B1" s="163"/>
      <c r="C1" s="164"/>
      <c r="D1" s="164"/>
      <c r="E1" s="164"/>
      <c r="F1" s="164"/>
      <c r="G1" s="152"/>
      <c r="H1" s="152"/>
      <c r="I1" s="152"/>
      <c r="J1" s="152"/>
    </row>
    <row r="2" spans="1:10" s="82" customFormat="1" ht="15">
      <c r="A2" s="64" t="s">
        <v>198</v>
      </c>
      <c r="B2" s="64"/>
      <c r="C2" s="64"/>
      <c r="D2" s="64"/>
      <c r="E2" s="64"/>
      <c r="F2" s="64"/>
      <c r="G2" s="116"/>
      <c r="H2" s="116"/>
      <c r="I2" s="116"/>
      <c r="J2" s="37" t="s">
        <v>114</v>
      </c>
    </row>
    <row r="3" spans="1:10" ht="15.75" customHeight="1">
      <c r="A3" s="296" t="s">
        <v>4</v>
      </c>
      <c r="B3" s="296" t="s">
        <v>16</v>
      </c>
      <c r="C3" s="296" t="s">
        <v>167</v>
      </c>
      <c r="D3" s="296"/>
      <c r="E3" s="296"/>
      <c r="F3" s="345"/>
      <c r="G3" s="296" t="s">
        <v>178</v>
      </c>
      <c r="H3" s="296"/>
      <c r="I3" s="296"/>
      <c r="J3" s="296"/>
    </row>
    <row r="4" spans="1:10" ht="41.25">
      <c r="A4" s="345"/>
      <c r="B4" s="296"/>
      <c r="C4" s="197" t="s">
        <v>24</v>
      </c>
      <c r="D4" s="136" t="s">
        <v>25</v>
      </c>
      <c r="E4" s="177" t="s">
        <v>119</v>
      </c>
      <c r="F4" s="177" t="s">
        <v>120</v>
      </c>
      <c r="G4" s="197" t="s">
        <v>24</v>
      </c>
      <c r="H4" s="136" t="s">
        <v>25</v>
      </c>
      <c r="I4" s="177" t="s">
        <v>119</v>
      </c>
      <c r="J4" s="177" t="s">
        <v>121</v>
      </c>
    </row>
    <row r="5" spans="1:10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3.5">
      <c r="A6" s="26"/>
      <c r="B6" s="79" t="s">
        <v>3</v>
      </c>
      <c r="C6" s="117">
        <f>'Форма-1'!J38</f>
        <v>1500</v>
      </c>
      <c r="D6" s="74" t="s">
        <v>163</v>
      </c>
      <c r="E6" s="74" t="s">
        <v>163</v>
      </c>
      <c r="F6" s="118">
        <f>C6</f>
        <v>1500</v>
      </c>
      <c r="G6" s="117">
        <f>'Форма-1'!K38</f>
        <v>1700</v>
      </c>
      <c r="H6" s="74" t="s">
        <v>163</v>
      </c>
      <c r="I6" s="74" t="s">
        <v>163</v>
      </c>
      <c r="J6" s="118">
        <f>G6</f>
        <v>1700</v>
      </c>
    </row>
    <row r="7" spans="1:10" s="88" customFormat="1" ht="13.5">
      <c r="A7" s="26"/>
      <c r="B7" s="79" t="s">
        <v>111</v>
      </c>
      <c r="C7" s="74" t="s">
        <v>163</v>
      </c>
      <c r="D7" s="118"/>
      <c r="E7" s="118"/>
      <c r="F7" s="118"/>
      <c r="G7" s="74" t="s">
        <v>163</v>
      </c>
      <c r="H7" s="118"/>
      <c r="I7" s="118"/>
      <c r="J7" s="118"/>
    </row>
    <row r="8" spans="1:10" s="88" customFormat="1" ht="26.25">
      <c r="A8" s="8">
        <v>25010100</v>
      </c>
      <c r="B8" s="83" t="s">
        <v>8</v>
      </c>
      <c r="C8" s="74" t="s">
        <v>163</v>
      </c>
      <c r="D8" s="118"/>
      <c r="E8" s="118"/>
      <c r="F8" s="118"/>
      <c r="G8" s="74" t="s">
        <v>163</v>
      </c>
      <c r="H8" s="118"/>
      <c r="I8" s="118"/>
      <c r="J8" s="118"/>
    </row>
    <row r="9" spans="1:10" s="36" customFormat="1" ht="13.5">
      <c r="A9" s="8">
        <v>25010200</v>
      </c>
      <c r="B9" s="83" t="s">
        <v>23</v>
      </c>
      <c r="C9" s="74" t="s">
        <v>163</v>
      </c>
      <c r="D9" s="118"/>
      <c r="E9" s="118"/>
      <c r="F9" s="118"/>
      <c r="G9" s="74" t="s">
        <v>163</v>
      </c>
      <c r="H9" s="118"/>
      <c r="I9" s="118"/>
      <c r="J9" s="118"/>
    </row>
    <row r="10" spans="1:10" s="36" customFormat="1" ht="13.5">
      <c r="A10" s="8">
        <v>25010300</v>
      </c>
      <c r="B10" s="83" t="s">
        <v>5</v>
      </c>
      <c r="C10" s="74" t="s">
        <v>163</v>
      </c>
      <c r="D10" s="118"/>
      <c r="E10" s="118"/>
      <c r="F10" s="118"/>
      <c r="G10" s="74" t="s">
        <v>163</v>
      </c>
      <c r="H10" s="118"/>
      <c r="I10" s="118"/>
      <c r="J10" s="118"/>
    </row>
    <row r="11" spans="1:10" s="36" customFormat="1" ht="26.25">
      <c r="A11" s="8">
        <v>25010400</v>
      </c>
      <c r="B11" s="83" t="s">
        <v>9</v>
      </c>
      <c r="C11" s="74" t="s">
        <v>163</v>
      </c>
      <c r="D11" s="118"/>
      <c r="E11" s="118"/>
      <c r="F11" s="118"/>
      <c r="G11" s="74" t="s">
        <v>163</v>
      </c>
      <c r="H11" s="118"/>
      <c r="I11" s="118"/>
      <c r="J11" s="118"/>
    </row>
    <row r="12" spans="1:10" s="36" customFormat="1" ht="13.5">
      <c r="A12" s="8">
        <v>25020100</v>
      </c>
      <c r="B12" s="83" t="s">
        <v>10</v>
      </c>
      <c r="C12" s="74" t="s">
        <v>163</v>
      </c>
      <c r="D12" s="118"/>
      <c r="E12" s="118"/>
      <c r="F12" s="118"/>
      <c r="G12" s="74" t="s">
        <v>163</v>
      </c>
      <c r="H12" s="118"/>
      <c r="I12" s="118"/>
      <c r="J12" s="118"/>
    </row>
    <row r="13" spans="1:10" s="36" customFormat="1" ht="26.25">
      <c r="A13" s="8">
        <v>25020200</v>
      </c>
      <c r="B13" s="84" t="s">
        <v>19</v>
      </c>
      <c r="C13" s="74" t="s">
        <v>163</v>
      </c>
      <c r="D13" s="118"/>
      <c r="E13" s="118"/>
      <c r="F13" s="118"/>
      <c r="G13" s="74" t="s">
        <v>163</v>
      </c>
      <c r="H13" s="118"/>
      <c r="I13" s="118"/>
      <c r="J13" s="118"/>
    </row>
    <row r="14" spans="1:10" s="36" customFormat="1" ht="39">
      <c r="A14" s="8">
        <v>25020300</v>
      </c>
      <c r="B14" s="84" t="s">
        <v>11</v>
      </c>
      <c r="C14" s="74" t="s">
        <v>163</v>
      </c>
      <c r="D14" s="118"/>
      <c r="E14" s="118"/>
      <c r="F14" s="118"/>
      <c r="G14" s="74" t="s">
        <v>163</v>
      </c>
      <c r="H14" s="118"/>
      <c r="I14" s="118"/>
      <c r="J14" s="118"/>
    </row>
    <row r="15" spans="1:10" s="36" customFormat="1" ht="13.5">
      <c r="A15" s="8"/>
      <c r="B15" s="78" t="s">
        <v>99</v>
      </c>
      <c r="C15" s="74" t="s">
        <v>163</v>
      </c>
      <c r="D15" s="118"/>
      <c r="E15" s="118"/>
      <c r="F15" s="118"/>
      <c r="G15" s="74" t="s">
        <v>163</v>
      </c>
      <c r="H15" s="118"/>
      <c r="I15" s="118"/>
      <c r="J15" s="118"/>
    </row>
    <row r="16" spans="1:10" s="88" customFormat="1" ht="26.25">
      <c r="A16" s="2">
        <v>602400</v>
      </c>
      <c r="B16" s="84" t="s">
        <v>21</v>
      </c>
      <c r="C16" s="74" t="s">
        <v>163</v>
      </c>
      <c r="D16" s="119"/>
      <c r="E16" s="119"/>
      <c r="F16" s="119"/>
      <c r="G16" s="74" t="s">
        <v>163</v>
      </c>
      <c r="H16" s="119"/>
      <c r="I16" s="119"/>
      <c r="J16" s="119"/>
    </row>
    <row r="17" spans="1:10" s="88" customFormat="1" ht="13.5">
      <c r="A17" s="2"/>
      <c r="B17" s="78" t="s">
        <v>118</v>
      </c>
      <c r="C17" s="74" t="s">
        <v>163</v>
      </c>
      <c r="D17" s="119"/>
      <c r="E17" s="119"/>
      <c r="F17" s="119"/>
      <c r="G17" s="74" t="s">
        <v>163</v>
      </c>
      <c r="H17" s="119"/>
      <c r="I17" s="119"/>
      <c r="J17" s="119"/>
    </row>
    <row r="18" spans="1:10" s="123" customFormat="1" ht="13.5">
      <c r="A18" s="30"/>
      <c r="B18" s="114" t="s">
        <v>116</v>
      </c>
      <c r="C18" s="170">
        <f>C6</f>
        <v>1500</v>
      </c>
      <c r="D18" s="170"/>
      <c r="E18" s="170"/>
      <c r="F18" s="170">
        <f>F6</f>
        <v>1500</v>
      </c>
      <c r="G18" s="170">
        <f>G6</f>
        <v>1700</v>
      </c>
      <c r="H18" s="170"/>
      <c r="I18" s="170"/>
      <c r="J18" s="170">
        <f>J6</f>
        <v>1700</v>
      </c>
    </row>
    <row r="19" spans="1:10" s="82" customFormat="1" ht="15">
      <c r="A19" s="80"/>
      <c r="B19" s="81"/>
      <c r="C19" s="64"/>
      <c r="D19" s="64"/>
      <c r="E19" s="64"/>
      <c r="F19" s="64"/>
      <c r="G19" s="64"/>
      <c r="H19" s="64"/>
      <c r="I19" s="64"/>
      <c r="J19" s="64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B29" sqref="B29"/>
    </sheetView>
  </sheetViews>
  <sheetFormatPr defaultColWidth="9.00390625" defaultRowHeight="12.75"/>
  <cols>
    <col min="1" max="1" width="13.125" style="59" customWidth="1"/>
    <col min="2" max="2" width="43.00390625" style="59" customWidth="1"/>
    <col min="3" max="14" width="12.625" style="59" customWidth="1"/>
    <col min="15" max="16384" width="9.125" style="59" customWidth="1"/>
  </cols>
  <sheetData>
    <row r="1" spans="12:14" ht="15">
      <c r="L1" s="152"/>
      <c r="M1" s="152"/>
      <c r="N1" s="161"/>
    </row>
    <row r="2" spans="1:14" ht="15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L2" s="152"/>
      <c r="M2" s="152"/>
      <c r="N2" s="161"/>
    </row>
    <row r="3" spans="1:14" ht="15">
      <c r="A3" s="62" t="s">
        <v>199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5"/>
      <c r="M3" s="65"/>
      <c r="N3" s="37" t="s">
        <v>114</v>
      </c>
    </row>
    <row r="4" spans="1:14" s="88" customFormat="1" ht="13.5">
      <c r="A4" s="347" t="s">
        <v>160</v>
      </c>
      <c r="B4" s="347" t="s">
        <v>98</v>
      </c>
      <c r="C4" s="291" t="s">
        <v>175</v>
      </c>
      <c r="D4" s="292"/>
      <c r="E4" s="292"/>
      <c r="F4" s="293"/>
      <c r="G4" s="291" t="s">
        <v>176</v>
      </c>
      <c r="H4" s="292"/>
      <c r="I4" s="292"/>
      <c r="J4" s="293"/>
      <c r="K4" s="291" t="s">
        <v>177</v>
      </c>
      <c r="L4" s="292"/>
      <c r="M4" s="292"/>
      <c r="N4" s="293"/>
    </row>
    <row r="5" spans="1:14" s="88" customFormat="1" ht="60" customHeight="1">
      <c r="A5" s="349"/>
      <c r="B5" s="349"/>
      <c r="C5" s="197" t="s">
        <v>24</v>
      </c>
      <c r="D5" s="136" t="s">
        <v>25</v>
      </c>
      <c r="E5" s="177" t="s">
        <v>119</v>
      </c>
      <c r="F5" s="177" t="s">
        <v>122</v>
      </c>
      <c r="G5" s="197" t="s">
        <v>24</v>
      </c>
      <c r="H5" s="136" t="s">
        <v>25</v>
      </c>
      <c r="I5" s="177" t="s">
        <v>119</v>
      </c>
      <c r="J5" s="177" t="s">
        <v>123</v>
      </c>
      <c r="K5" s="197" t="s">
        <v>24</v>
      </c>
      <c r="L5" s="136" t="s">
        <v>25</v>
      </c>
      <c r="M5" s="177" t="s">
        <v>119</v>
      </c>
      <c r="N5" s="177" t="s">
        <v>20</v>
      </c>
    </row>
    <row r="6" spans="1:14" s="88" customFormat="1" ht="13.5">
      <c r="A6" s="69">
        <v>1</v>
      </c>
      <c r="B6" s="6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8" customFormat="1" ht="13.5">
      <c r="A7" s="138">
        <v>2000</v>
      </c>
      <c r="B7" s="126" t="s">
        <v>26</v>
      </c>
      <c r="C7" s="132">
        <f aca="true" t="shared" si="0" ref="C7:N7">C8+C13+C30+C33+C37+C41</f>
        <v>849.9</v>
      </c>
      <c r="D7" s="132">
        <f t="shared" si="0"/>
        <v>0</v>
      </c>
      <c r="E7" s="132">
        <f t="shared" si="0"/>
        <v>0</v>
      </c>
      <c r="F7" s="132">
        <f t="shared" si="0"/>
        <v>849.9</v>
      </c>
      <c r="G7" s="132">
        <f t="shared" si="0"/>
        <v>1060.6</v>
      </c>
      <c r="H7" s="132">
        <f t="shared" si="0"/>
        <v>0</v>
      </c>
      <c r="I7" s="132">
        <f t="shared" si="0"/>
        <v>0</v>
      </c>
      <c r="J7" s="132">
        <f t="shared" si="0"/>
        <v>1060.6</v>
      </c>
      <c r="K7" s="132">
        <f t="shared" si="0"/>
        <v>1300</v>
      </c>
      <c r="L7" s="132">
        <f t="shared" si="0"/>
        <v>0</v>
      </c>
      <c r="M7" s="132">
        <f t="shared" si="0"/>
        <v>0</v>
      </c>
      <c r="N7" s="132">
        <f t="shared" si="0"/>
        <v>1300</v>
      </c>
    </row>
    <row r="8" spans="1:14" s="88" customFormat="1" ht="13.5">
      <c r="A8" s="138">
        <v>2100</v>
      </c>
      <c r="B8" s="126" t="s">
        <v>27</v>
      </c>
      <c r="C8" s="132">
        <f>C9+C12</f>
        <v>0</v>
      </c>
      <c r="D8" s="132">
        <f>D9+D12</f>
        <v>0</v>
      </c>
      <c r="E8" s="132">
        <f>E9+E12</f>
        <v>0</v>
      </c>
      <c r="F8" s="132">
        <f>F9+F12</f>
        <v>0</v>
      </c>
      <c r="G8" s="132">
        <f aca="true" t="shared" si="1" ref="G8:N8">G9+G12</f>
        <v>0</v>
      </c>
      <c r="H8" s="132">
        <f t="shared" si="1"/>
        <v>0</v>
      </c>
      <c r="I8" s="132">
        <f t="shared" si="1"/>
        <v>0</v>
      </c>
      <c r="J8" s="132">
        <f t="shared" si="1"/>
        <v>0</v>
      </c>
      <c r="K8" s="132">
        <f t="shared" si="1"/>
        <v>0</v>
      </c>
      <c r="L8" s="132">
        <f t="shared" si="1"/>
        <v>0</v>
      </c>
      <c r="M8" s="132">
        <f t="shared" si="1"/>
        <v>0</v>
      </c>
      <c r="N8" s="132">
        <f t="shared" si="1"/>
        <v>0</v>
      </c>
    </row>
    <row r="9" spans="1:14" s="88" customFormat="1" ht="13.5">
      <c r="A9" s="139">
        <v>2110</v>
      </c>
      <c r="B9" s="127" t="s">
        <v>28</v>
      </c>
      <c r="C9" s="133">
        <f>SUM(C10:C11)</f>
        <v>0</v>
      </c>
      <c r="D9" s="133">
        <f>SUM(D10:D11)</f>
        <v>0</v>
      </c>
      <c r="E9" s="133">
        <f>SUM(E10:E11)</f>
        <v>0</v>
      </c>
      <c r="F9" s="133">
        <f>SUM(F10:F11)</f>
        <v>0</v>
      </c>
      <c r="G9" s="133">
        <f aca="true" t="shared" si="2" ref="G9:N9">SUM(G10:G11)</f>
        <v>0</v>
      </c>
      <c r="H9" s="133">
        <f t="shared" si="2"/>
        <v>0</v>
      </c>
      <c r="I9" s="133">
        <f t="shared" si="2"/>
        <v>0</v>
      </c>
      <c r="J9" s="133">
        <f t="shared" si="2"/>
        <v>0</v>
      </c>
      <c r="K9" s="133">
        <f t="shared" si="2"/>
        <v>0</v>
      </c>
      <c r="L9" s="133">
        <f t="shared" si="2"/>
        <v>0</v>
      </c>
      <c r="M9" s="133">
        <f t="shared" si="2"/>
        <v>0</v>
      </c>
      <c r="N9" s="133">
        <f t="shared" si="2"/>
        <v>0</v>
      </c>
    </row>
    <row r="10" spans="1:14" s="88" customFormat="1" ht="13.5">
      <c r="A10" s="139">
        <v>2111</v>
      </c>
      <c r="B10" s="127" t="s">
        <v>29</v>
      </c>
      <c r="C10" s="133"/>
      <c r="D10" s="133"/>
      <c r="E10" s="133"/>
      <c r="F10" s="133">
        <f aca="true" t="shared" si="3" ref="F10:F36">C10+D10</f>
        <v>0</v>
      </c>
      <c r="G10" s="133"/>
      <c r="H10" s="133"/>
      <c r="I10" s="133"/>
      <c r="J10" s="133">
        <f>G10+H10</f>
        <v>0</v>
      </c>
      <c r="K10" s="133"/>
      <c r="L10" s="133"/>
      <c r="M10" s="133"/>
      <c r="N10" s="133">
        <f>K10+L10</f>
        <v>0</v>
      </c>
    </row>
    <row r="11" spans="1:14" s="88" customFormat="1" ht="13.5">
      <c r="A11" s="139">
        <v>2112</v>
      </c>
      <c r="B11" s="127" t="s">
        <v>30</v>
      </c>
      <c r="C11" s="133"/>
      <c r="D11" s="133"/>
      <c r="E11" s="133"/>
      <c r="F11" s="133">
        <f t="shared" si="3"/>
        <v>0</v>
      </c>
      <c r="G11" s="133"/>
      <c r="H11" s="133"/>
      <c r="I11" s="133"/>
      <c r="J11" s="133">
        <f>G11+H11</f>
        <v>0</v>
      </c>
      <c r="K11" s="133"/>
      <c r="L11" s="133"/>
      <c r="M11" s="133"/>
      <c r="N11" s="133">
        <f>K11+L11</f>
        <v>0</v>
      </c>
    </row>
    <row r="12" spans="1:14" s="88" customFormat="1" ht="13.5">
      <c r="A12" s="139">
        <v>2120</v>
      </c>
      <c r="B12" s="127" t="s">
        <v>31</v>
      </c>
      <c r="C12" s="133"/>
      <c r="D12" s="133"/>
      <c r="E12" s="133"/>
      <c r="F12" s="133">
        <f t="shared" si="3"/>
        <v>0</v>
      </c>
      <c r="G12" s="133"/>
      <c r="H12" s="133"/>
      <c r="I12" s="133"/>
      <c r="J12" s="133">
        <f>G12+H12</f>
        <v>0</v>
      </c>
      <c r="K12" s="133"/>
      <c r="L12" s="133"/>
      <c r="M12" s="133"/>
      <c r="N12" s="133">
        <f>K12+L12</f>
        <v>0</v>
      </c>
    </row>
    <row r="13" spans="1:14" s="88" customFormat="1" ht="13.5">
      <c r="A13" s="138">
        <v>2200</v>
      </c>
      <c r="B13" s="126" t="s">
        <v>32</v>
      </c>
      <c r="C13" s="132">
        <f>C14+C15+C16+C17+C18+C19+C20+C27</f>
        <v>849.9</v>
      </c>
      <c r="D13" s="132">
        <f>D14+D15+D16+D17+D18+D19+D20+D27</f>
        <v>0</v>
      </c>
      <c r="E13" s="132">
        <f>E14+E15+E16+E17+E18+E19+E20+E27</f>
        <v>0</v>
      </c>
      <c r="F13" s="132">
        <f>F14+F15+F16+F17+F18+F19+F20+F27</f>
        <v>849.9</v>
      </c>
      <c r="G13" s="132">
        <f aca="true" t="shared" si="4" ref="G13:N13">G14+G15+G16+G17+G18+G19+G20+G27</f>
        <v>1060.6</v>
      </c>
      <c r="H13" s="132">
        <f t="shared" si="4"/>
        <v>0</v>
      </c>
      <c r="I13" s="132">
        <f t="shared" si="4"/>
        <v>0</v>
      </c>
      <c r="J13" s="132">
        <f t="shared" si="4"/>
        <v>1060.6</v>
      </c>
      <c r="K13" s="132">
        <f t="shared" si="4"/>
        <v>1300</v>
      </c>
      <c r="L13" s="132">
        <f t="shared" si="4"/>
        <v>0</v>
      </c>
      <c r="M13" s="132">
        <f t="shared" si="4"/>
        <v>0</v>
      </c>
      <c r="N13" s="132">
        <f t="shared" si="4"/>
        <v>1300</v>
      </c>
    </row>
    <row r="14" spans="1:14" s="88" customFormat="1" ht="13.5">
      <c r="A14" s="139">
        <v>2210</v>
      </c>
      <c r="B14" s="127" t="s">
        <v>33</v>
      </c>
      <c r="C14" s="133"/>
      <c r="D14" s="133"/>
      <c r="E14" s="133"/>
      <c r="F14" s="133">
        <f t="shared" si="3"/>
        <v>0</v>
      </c>
      <c r="G14" s="133"/>
      <c r="H14" s="133"/>
      <c r="I14" s="133"/>
      <c r="J14" s="133">
        <f aca="true" t="shared" si="5" ref="J14:J19">G14+H14</f>
        <v>0</v>
      </c>
      <c r="K14" s="133"/>
      <c r="L14" s="133"/>
      <c r="M14" s="133"/>
      <c r="N14" s="133">
        <f aca="true" t="shared" si="6" ref="N14:N19">K14+L14</f>
        <v>0</v>
      </c>
    </row>
    <row r="15" spans="1:14" s="88" customFormat="1" ht="13.5">
      <c r="A15" s="139">
        <v>2220</v>
      </c>
      <c r="B15" s="127" t="s">
        <v>34</v>
      </c>
      <c r="C15" s="133"/>
      <c r="D15" s="133"/>
      <c r="E15" s="133"/>
      <c r="F15" s="133">
        <f t="shared" si="3"/>
        <v>0</v>
      </c>
      <c r="G15" s="133"/>
      <c r="H15" s="133"/>
      <c r="I15" s="133"/>
      <c r="J15" s="133">
        <f t="shared" si="5"/>
        <v>0</v>
      </c>
      <c r="K15" s="133"/>
      <c r="L15" s="133"/>
      <c r="M15" s="133"/>
      <c r="N15" s="133">
        <f t="shared" si="6"/>
        <v>0</v>
      </c>
    </row>
    <row r="16" spans="1:14" s="88" customFormat="1" ht="13.5">
      <c r="A16" s="139">
        <v>2230</v>
      </c>
      <c r="B16" s="127" t="s">
        <v>35</v>
      </c>
      <c r="C16" s="133"/>
      <c r="D16" s="133"/>
      <c r="E16" s="133"/>
      <c r="F16" s="133">
        <f t="shared" si="3"/>
        <v>0</v>
      </c>
      <c r="G16" s="133"/>
      <c r="H16" s="133"/>
      <c r="I16" s="133"/>
      <c r="J16" s="133">
        <f t="shared" si="5"/>
        <v>0</v>
      </c>
      <c r="K16" s="133"/>
      <c r="L16" s="133"/>
      <c r="M16" s="133"/>
      <c r="N16" s="133">
        <f t="shared" si="6"/>
        <v>0</v>
      </c>
    </row>
    <row r="17" spans="1:14" s="88" customFormat="1" ht="13.5">
      <c r="A17" s="139">
        <v>2240</v>
      </c>
      <c r="B17" s="127" t="s">
        <v>36</v>
      </c>
      <c r="C17" s="133"/>
      <c r="D17" s="133"/>
      <c r="E17" s="133"/>
      <c r="F17" s="133">
        <f t="shared" si="3"/>
        <v>0</v>
      </c>
      <c r="G17" s="133"/>
      <c r="H17" s="133"/>
      <c r="I17" s="133"/>
      <c r="J17" s="133">
        <f t="shared" si="5"/>
        <v>0</v>
      </c>
      <c r="K17" s="133"/>
      <c r="L17" s="133"/>
      <c r="M17" s="133"/>
      <c r="N17" s="133">
        <f t="shared" si="6"/>
        <v>0</v>
      </c>
    </row>
    <row r="18" spans="1:14" s="88" customFormat="1" ht="13.5">
      <c r="A18" s="139">
        <v>2250</v>
      </c>
      <c r="B18" s="127" t="s">
        <v>37</v>
      </c>
      <c r="C18" s="133"/>
      <c r="D18" s="133"/>
      <c r="E18" s="133"/>
      <c r="F18" s="133">
        <f t="shared" si="3"/>
        <v>0</v>
      </c>
      <c r="G18" s="133"/>
      <c r="H18" s="133"/>
      <c r="I18" s="133"/>
      <c r="J18" s="133">
        <f t="shared" si="5"/>
        <v>0</v>
      </c>
      <c r="K18" s="133"/>
      <c r="L18" s="133"/>
      <c r="M18" s="133"/>
      <c r="N18" s="133">
        <f t="shared" si="6"/>
        <v>0</v>
      </c>
    </row>
    <row r="19" spans="1:14" s="88" customFormat="1" ht="13.5">
      <c r="A19" s="139">
        <v>2260</v>
      </c>
      <c r="B19" s="127" t="s">
        <v>38</v>
      </c>
      <c r="C19" s="133"/>
      <c r="D19" s="133"/>
      <c r="E19" s="133"/>
      <c r="F19" s="133">
        <f t="shared" si="3"/>
        <v>0</v>
      </c>
      <c r="G19" s="133"/>
      <c r="H19" s="133"/>
      <c r="I19" s="133"/>
      <c r="J19" s="133">
        <f t="shared" si="5"/>
        <v>0</v>
      </c>
      <c r="K19" s="133"/>
      <c r="L19" s="133"/>
      <c r="M19" s="133"/>
      <c r="N19" s="133">
        <f t="shared" si="6"/>
        <v>0</v>
      </c>
    </row>
    <row r="20" spans="1:14" s="88" customFormat="1" ht="13.5">
      <c r="A20" s="139">
        <v>2270</v>
      </c>
      <c r="B20" s="127" t="s">
        <v>39</v>
      </c>
      <c r="C20" s="133">
        <f>SUM(C21:C26)</f>
        <v>0</v>
      </c>
      <c r="D20" s="133">
        <f>SUM(D21:D26)</f>
        <v>0</v>
      </c>
      <c r="E20" s="133">
        <f>SUM(E21:E26)</f>
        <v>0</v>
      </c>
      <c r="F20" s="133">
        <f>SUM(F21:F26)</f>
        <v>0</v>
      </c>
      <c r="G20" s="133">
        <f aca="true" t="shared" si="7" ref="G20:N20">SUM(G21:G26)</f>
        <v>0</v>
      </c>
      <c r="H20" s="133">
        <f t="shared" si="7"/>
        <v>0</v>
      </c>
      <c r="I20" s="133">
        <f t="shared" si="7"/>
        <v>0</v>
      </c>
      <c r="J20" s="133">
        <f t="shared" si="7"/>
        <v>0</v>
      </c>
      <c r="K20" s="133">
        <f t="shared" si="7"/>
        <v>0</v>
      </c>
      <c r="L20" s="133">
        <f t="shared" si="7"/>
        <v>0</v>
      </c>
      <c r="M20" s="133">
        <f t="shared" si="7"/>
        <v>0</v>
      </c>
      <c r="N20" s="133">
        <f t="shared" si="7"/>
        <v>0</v>
      </c>
    </row>
    <row r="21" spans="1:14" s="88" customFormat="1" ht="13.5">
      <c r="A21" s="139">
        <v>2271</v>
      </c>
      <c r="B21" s="127" t="s">
        <v>40</v>
      </c>
      <c r="C21" s="133"/>
      <c r="D21" s="133"/>
      <c r="E21" s="133"/>
      <c r="F21" s="133">
        <f t="shared" si="3"/>
        <v>0</v>
      </c>
      <c r="G21" s="133"/>
      <c r="H21" s="133"/>
      <c r="I21" s="133"/>
      <c r="J21" s="133">
        <f aca="true" t="shared" si="8" ref="J21:J26">G21+H21</f>
        <v>0</v>
      </c>
      <c r="K21" s="133"/>
      <c r="L21" s="133"/>
      <c r="M21" s="133"/>
      <c r="N21" s="133">
        <f aca="true" t="shared" si="9" ref="N21:N26">K21+L21</f>
        <v>0</v>
      </c>
    </row>
    <row r="22" spans="1:14" s="88" customFormat="1" ht="13.5">
      <c r="A22" s="139">
        <v>2272</v>
      </c>
      <c r="B22" s="127" t="s">
        <v>41</v>
      </c>
      <c r="C22" s="133"/>
      <c r="D22" s="133"/>
      <c r="E22" s="133"/>
      <c r="F22" s="133">
        <f t="shared" si="3"/>
        <v>0</v>
      </c>
      <c r="G22" s="133"/>
      <c r="H22" s="133"/>
      <c r="I22" s="133"/>
      <c r="J22" s="133">
        <f t="shared" si="8"/>
        <v>0</v>
      </c>
      <c r="K22" s="133"/>
      <c r="L22" s="133"/>
      <c r="M22" s="133"/>
      <c r="N22" s="133">
        <f t="shared" si="9"/>
        <v>0</v>
      </c>
    </row>
    <row r="23" spans="1:14" s="123" customFormat="1" ht="13.5">
      <c r="A23" s="139">
        <v>2273</v>
      </c>
      <c r="B23" s="127" t="s">
        <v>42</v>
      </c>
      <c r="C23" s="133"/>
      <c r="D23" s="133"/>
      <c r="E23" s="133"/>
      <c r="F23" s="133">
        <f t="shared" si="3"/>
        <v>0</v>
      </c>
      <c r="G23" s="133"/>
      <c r="H23" s="133"/>
      <c r="I23" s="133"/>
      <c r="J23" s="133">
        <f t="shared" si="8"/>
        <v>0</v>
      </c>
      <c r="K23" s="133"/>
      <c r="L23" s="133"/>
      <c r="M23" s="133"/>
      <c r="N23" s="133">
        <f t="shared" si="9"/>
        <v>0</v>
      </c>
    </row>
    <row r="24" spans="1:14" s="88" customFormat="1" ht="13.5">
      <c r="A24" s="139">
        <v>2274</v>
      </c>
      <c r="B24" s="127" t="s">
        <v>43</v>
      </c>
      <c r="C24" s="133"/>
      <c r="D24" s="133"/>
      <c r="E24" s="133"/>
      <c r="F24" s="133">
        <f t="shared" si="3"/>
        <v>0</v>
      </c>
      <c r="G24" s="133"/>
      <c r="H24" s="133"/>
      <c r="I24" s="133"/>
      <c r="J24" s="133">
        <f t="shared" si="8"/>
        <v>0</v>
      </c>
      <c r="K24" s="133"/>
      <c r="L24" s="133"/>
      <c r="M24" s="133"/>
      <c r="N24" s="133">
        <f t="shared" si="9"/>
        <v>0</v>
      </c>
    </row>
    <row r="25" spans="1:14" s="124" customFormat="1" ht="26.25">
      <c r="A25" s="139">
        <v>2275</v>
      </c>
      <c r="B25" s="127" t="s">
        <v>233</v>
      </c>
      <c r="C25" s="133"/>
      <c r="D25" s="133"/>
      <c r="E25" s="133"/>
      <c r="F25" s="133">
        <f>C25+D25</f>
        <v>0</v>
      </c>
      <c r="G25" s="133"/>
      <c r="H25" s="133"/>
      <c r="I25" s="133"/>
      <c r="J25" s="133">
        <f t="shared" si="8"/>
        <v>0</v>
      </c>
      <c r="K25" s="133"/>
      <c r="L25" s="133"/>
      <c r="M25" s="133"/>
      <c r="N25" s="133">
        <f t="shared" si="9"/>
        <v>0</v>
      </c>
    </row>
    <row r="26" spans="1:14" s="124" customFormat="1" ht="13.5">
      <c r="A26" s="139">
        <v>2276</v>
      </c>
      <c r="B26" s="127" t="s">
        <v>109</v>
      </c>
      <c r="C26" s="133"/>
      <c r="D26" s="133"/>
      <c r="E26" s="133"/>
      <c r="F26" s="133">
        <f t="shared" si="3"/>
        <v>0</v>
      </c>
      <c r="G26" s="133"/>
      <c r="H26" s="133"/>
      <c r="I26" s="133"/>
      <c r="J26" s="133">
        <f t="shared" si="8"/>
        <v>0</v>
      </c>
      <c r="K26" s="133"/>
      <c r="L26" s="133"/>
      <c r="M26" s="133"/>
      <c r="N26" s="133">
        <f t="shared" si="9"/>
        <v>0</v>
      </c>
    </row>
    <row r="27" spans="1:14" s="124" customFormat="1" ht="26.25">
      <c r="A27" s="139">
        <v>2280</v>
      </c>
      <c r="B27" s="127" t="s">
        <v>44</v>
      </c>
      <c r="C27" s="133">
        <f>SUM(C28:C29)</f>
        <v>849.9</v>
      </c>
      <c r="D27" s="133">
        <f>SUM(D28:D29)</f>
        <v>0</v>
      </c>
      <c r="E27" s="133">
        <f>SUM(E28:E29)</f>
        <v>0</v>
      </c>
      <c r="F27" s="133">
        <f>SUM(F28:F29)</f>
        <v>849.9</v>
      </c>
      <c r="G27" s="133">
        <f aca="true" t="shared" si="10" ref="G27:N27">SUM(G28:G29)</f>
        <v>1060.6</v>
      </c>
      <c r="H27" s="133">
        <f t="shared" si="10"/>
        <v>0</v>
      </c>
      <c r="I27" s="133">
        <f t="shared" si="10"/>
        <v>0</v>
      </c>
      <c r="J27" s="133">
        <f t="shared" si="10"/>
        <v>1060.6</v>
      </c>
      <c r="K27" s="133">
        <f t="shared" si="10"/>
        <v>1300</v>
      </c>
      <c r="L27" s="133">
        <f t="shared" si="10"/>
        <v>0</v>
      </c>
      <c r="M27" s="133">
        <f t="shared" si="10"/>
        <v>0</v>
      </c>
      <c r="N27" s="133">
        <f t="shared" si="10"/>
        <v>1300</v>
      </c>
    </row>
    <row r="28" spans="1:14" s="124" customFormat="1" ht="26.25">
      <c r="A28" s="139">
        <v>2281</v>
      </c>
      <c r="B28" s="127" t="s">
        <v>45</v>
      </c>
      <c r="C28" s="133"/>
      <c r="D28" s="133"/>
      <c r="E28" s="133"/>
      <c r="F28" s="133">
        <f t="shared" si="3"/>
        <v>0</v>
      </c>
      <c r="G28" s="133"/>
      <c r="H28" s="133"/>
      <c r="I28" s="133"/>
      <c r="J28" s="133">
        <f>G28+H28</f>
        <v>0</v>
      </c>
      <c r="K28" s="133"/>
      <c r="L28" s="133"/>
      <c r="M28" s="133"/>
      <c r="N28" s="133">
        <f>K28+L28</f>
        <v>0</v>
      </c>
    </row>
    <row r="29" spans="1:14" s="88" customFormat="1" ht="27" customHeight="1">
      <c r="A29" s="139">
        <v>2282</v>
      </c>
      <c r="B29" s="127" t="s">
        <v>46</v>
      </c>
      <c r="C29" s="133">
        <v>849.9</v>
      </c>
      <c r="D29" s="133"/>
      <c r="E29" s="133"/>
      <c r="F29" s="133">
        <f t="shared" si="3"/>
        <v>849.9</v>
      </c>
      <c r="G29" s="133">
        <v>1060.6</v>
      </c>
      <c r="H29" s="133"/>
      <c r="I29" s="133"/>
      <c r="J29" s="133">
        <f>G29+H29</f>
        <v>1060.6</v>
      </c>
      <c r="K29" s="133">
        <v>1300</v>
      </c>
      <c r="L29" s="133"/>
      <c r="M29" s="133"/>
      <c r="N29" s="133">
        <f>K29+L29</f>
        <v>1300</v>
      </c>
    </row>
    <row r="30" spans="1:14" s="88" customFormat="1" ht="13.5">
      <c r="A30" s="138">
        <v>2400</v>
      </c>
      <c r="B30" s="126" t="s">
        <v>47</v>
      </c>
      <c r="C30" s="132">
        <f>SUM(C31:C32)</f>
        <v>0</v>
      </c>
      <c r="D30" s="132">
        <f>SUM(D31:D32)</f>
        <v>0</v>
      </c>
      <c r="E30" s="132">
        <f>SUM(E31:E32)</f>
        <v>0</v>
      </c>
      <c r="F30" s="132">
        <f>SUM(F31:F32)</f>
        <v>0</v>
      </c>
      <c r="G30" s="132">
        <f aca="true" t="shared" si="11" ref="G30:N30">SUM(G31:G32)</f>
        <v>0</v>
      </c>
      <c r="H30" s="132">
        <f t="shared" si="11"/>
        <v>0</v>
      </c>
      <c r="I30" s="132">
        <f t="shared" si="11"/>
        <v>0</v>
      </c>
      <c r="J30" s="132">
        <f t="shared" si="11"/>
        <v>0</v>
      </c>
      <c r="K30" s="132">
        <f t="shared" si="11"/>
        <v>0</v>
      </c>
      <c r="L30" s="132">
        <f t="shared" si="11"/>
        <v>0</v>
      </c>
      <c r="M30" s="132">
        <f t="shared" si="11"/>
        <v>0</v>
      </c>
      <c r="N30" s="132">
        <f t="shared" si="11"/>
        <v>0</v>
      </c>
    </row>
    <row r="31" spans="1:14" s="88" customFormat="1" ht="13.5">
      <c r="A31" s="139">
        <v>2410</v>
      </c>
      <c r="B31" s="127" t="s">
        <v>48</v>
      </c>
      <c r="C31" s="133"/>
      <c r="D31" s="133"/>
      <c r="E31" s="133"/>
      <c r="F31" s="133">
        <f t="shared" si="3"/>
        <v>0</v>
      </c>
      <c r="G31" s="133"/>
      <c r="H31" s="133"/>
      <c r="I31" s="133"/>
      <c r="J31" s="133">
        <f aca="true" t="shared" si="12" ref="J31:J36">G31+H31</f>
        <v>0</v>
      </c>
      <c r="K31" s="133"/>
      <c r="L31" s="133"/>
      <c r="M31" s="133"/>
      <c r="N31" s="133">
        <f aca="true" t="shared" si="13" ref="N31:N36">K31+L31</f>
        <v>0</v>
      </c>
    </row>
    <row r="32" spans="1:14" s="88" customFormat="1" ht="13.5">
      <c r="A32" s="139">
        <v>2420</v>
      </c>
      <c r="B32" s="127" t="s">
        <v>49</v>
      </c>
      <c r="C32" s="133"/>
      <c r="D32" s="133"/>
      <c r="E32" s="133"/>
      <c r="F32" s="133">
        <f t="shared" si="3"/>
        <v>0</v>
      </c>
      <c r="G32" s="133"/>
      <c r="H32" s="133"/>
      <c r="I32" s="133"/>
      <c r="J32" s="133">
        <f t="shared" si="12"/>
        <v>0</v>
      </c>
      <c r="K32" s="133"/>
      <c r="L32" s="133"/>
      <c r="M32" s="133"/>
      <c r="N32" s="133">
        <f t="shared" si="13"/>
        <v>0</v>
      </c>
    </row>
    <row r="33" spans="1:14" s="88" customFormat="1" ht="13.5">
      <c r="A33" s="138">
        <v>2600</v>
      </c>
      <c r="B33" s="126" t="s">
        <v>50</v>
      </c>
      <c r="C33" s="132">
        <f>SUM(C34:C36)</f>
        <v>0</v>
      </c>
      <c r="D33" s="132">
        <f>SUM(D34:D36)</f>
        <v>0</v>
      </c>
      <c r="E33" s="132">
        <f>SUM(E34:E36)</f>
        <v>0</v>
      </c>
      <c r="F33" s="132">
        <f t="shared" si="3"/>
        <v>0</v>
      </c>
      <c r="G33" s="132">
        <f>SUM(G34:G36)</f>
        <v>0</v>
      </c>
      <c r="H33" s="132">
        <f>SUM(H34:H36)</f>
        <v>0</v>
      </c>
      <c r="I33" s="132">
        <f>SUM(I34:I36)</f>
        <v>0</v>
      </c>
      <c r="J33" s="132">
        <f t="shared" si="12"/>
        <v>0</v>
      </c>
      <c r="K33" s="132">
        <f>SUM(K34:K36)</f>
        <v>0</v>
      </c>
      <c r="L33" s="132">
        <f>SUM(L34:L36)</f>
        <v>0</v>
      </c>
      <c r="M33" s="132">
        <f>SUM(M34:M36)</f>
        <v>0</v>
      </c>
      <c r="N33" s="132">
        <f t="shared" si="13"/>
        <v>0</v>
      </c>
    </row>
    <row r="34" spans="1:14" s="88" customFormat="1" ht="26.25">
      <c r="A34" s="139">
        <v>2610</v>
      </c>
      <c r="B34" s="127" t="s">
        <v>51</v>
      </c>
      <c r="C34" s="133"/>
      <c r="D34" s="133"/>
      <c r="E34" s="133"/>
      <c r="F34" s="133">
        <f t="shared" si="3"/>
        <v>0</v>
      </c>
      <c r="G34" s="133"/>
      <c r="H34" s="133"/>
      <c r="I34" s="133"/>
      <c r="J34" s="133">
        <f t="shared" si="12"/>
        <v>0</v>
      </c>
      <c r="K34" s="133"/>
      <c r="L34" s="133"/>
      <c r="M34" s="133"/>
      <c r="N34" s="133">
        <f t="shared" si="13"/>
        <v>0</v>
      </c>
    </row>
    <row r="35" spans="1:14" s="88" customFormat="1" ht="26.25">
      <c r="A35" s="140">
        <v>2620</v>
      </c>
      <c r="B35" s="128" t="s">
        <v>52</v>
      </c>
      <c r="C35" s="134"/>
      <c r="D35" s="134"/>
      <c r="E35" s="134"/>
      <c r="F35" s="134">
        <f t="shared" si="3"/>
        <v>0</v>
      </c>
      <c r="G35" s="134"/>
      <c r="H35" s="134"/>
      <c r="I35" s="134"/>
      <c r="J35" s="134">
        <f t="shared" si="12"/>
        <v>0</v>
      </c>
      <c r="K35" s="134"/>
      <c r="L35" s="134"/>
      <c r="M35" s="134"/>
      <c r="N35" s="134">
        <f t="shared" si="13"/>
        <v>0</v>
      </c>
    </row>
    <row r="36" spans="1:14" s="88" customFormat="1" ht="26.25">
      <c r="A36" s="141">
        <v>2630</v>
      </c>
      <c r="B36" s="129" t="s">
        <v>53</v>
      </c>
      <c r="C36" s="133"/>
      <c r="D36" s="133"/>
      <c r="E36" s="133"/>
      <c r="F36" s="133">
        <f t="shared" si="3"/>
        <v>0</v>
      </c>
      <c r="G36" s="133"/>
      <c r="H36" s="133"/>
      <c r="I36" s="133"/>
      <c r="J36" s="133">
        <f t="shared" si="12"/>
        <v>0</v>
      </c>
      <c r="K36" s="133"/>
      <c r="L36" s="133"/>
      <c r="M36" s="133"/>
      <c r="N36" s="133">
        <f t="shared" si="13"/>
        <v>0</v>
      </c>
    </row>
    <row r="37" spans="1:14" s="88" customFormat="1" ht="13.5">
      <c r="A37" s="142">
        <v>2700</v>
      </c>
      <c r="B37" s="130" t="s">
        <v>54</v>
      </c>
      <c r="C37" s="132">
        <f>SUM(C38:C40)</f>
        <v>0</v>
      </c>
      <c r="D37" s="132">
        <f>SUM(D38:D40)</f>
        <v>0</v>
      </c>
      <c r="E37" s="132">
        <f>SUM(E38:E40)</f>
        <v>0</v>
      </c>
      <c r="F37" s="132">
        <f>SUM(F38:F40)</f>
        <v>0</v>
      </c>
      <c r="G37" s="132">
        <f aca="true" t="shared" si="14" ref="G37:N37">SUM(G38:G40)</f>
        <v>0</v>
      </c>
      <c r="H37" s="132">
        <f t="shared" si="14"/>
        <v>0</v>
      </c>
      <c r="I37" s="132">
        <f t="shared" si="14"/>
        <v>0</v>
      </c>
      <c r="J37" s="132">
        <f t="shared" si="14"/>
        <v>0</v>
      </c>
      <c r="K37" s="132">
        <f t="shared" si="14"/>
        <v>0</v>
      </c>
      <c r="L37" s="132">
        <f t="shared" si="14"/>
        <v>0</v>
      </c>
      <c r="M37" s="132">
        <f t="shared" si="14"/>
        <v>0</v>
      </c>
      <c r="N37" s="132">
        <f t="shared" si="14"/>
        <v>0</v>
      </c>
    </row>
    <row r="38" spans="1:14" s="88" customFormat="1" ht="13.5">
      <c r="A38" s="141">
        <v>2710</v>
      </c>
      <c r="B38" s="129" t="s">
        <v>55</v>
      </c>
      <c r="C38" s="133"/>
      <c r="D38" s="133"/>
      <c r="E38" s="133"/>
      <c r="F38" s="133">
        <f>C38+D38</f>
        <v>0</v>
      </c>
      <c r="G38" s="133"/>
      <c r="H38" s="133"/>
      <c r="I38" s="133"/>
      <c r="J38" s="133">
        <f>G38+H38</f>
        <v>0</v>
      </c>
      <c r="K38" s="133"/>
      <c r="L38" s="133"/>
      <c r="M38" s="133"/>
      <c r="N38" s="133">
        <f>K38+L38</f>
        <v>0</v>
      </c>
    </row>
    <row r="39" spans="1:14" s="88" customFormat="1" ht="13.5">
      <c r="A39" s="143">
        <v>2720</v>
      </c>
      <c r="B39" s="131" t="s">
        <v>56</v>
      </c>
      <c r="C39" s="135"/>
      <c r="D39" s="135"/>
      <c r="E39" s="135"/>
      <c r="F39" s="135">
        <f>C39+D39</f>
        <v>0</v>
      </c>
      <c r="G39" s="135"/>
      <c r="H39" s="135"/>
      <c r="I39" s="135"/>
      <c r="J39" s="135">
        <f>G39+H39</f>
        <v>0</v>
      </c>
      <c r="K39" s="135"/>
      <c r="L39" s="135"/>
      <c r="M39" s="135"/>
      <c r="N39" s="135">
        <f>K39+L39</f>
        <v>0</v>
      </c>
    </row>
    <row r="40" spans="1:14" s="88" customFormat="1" ht="13.5">
      <c r="A40" s="139">
        <v>2730</v>
      </c>
      <c r="B40" s="127" t="s">
        <v>57</v>
      </c>
      <c r="C40" s="133"/>
      <c r="D40" s="133"/>
      <c r="E40" s="133"/>
      <c r="F40" s="133">
        <f>C40+D40</f>
        <v>0</v>
      </c>
      <c r="G40" s="133"/>
      <c r="H40" s="133"/>
      <c r="I40" s="133"/>
      <c r="J40" s="133">
        <f>G40+H40</f>
        <v>0</v>
      </c>
      <c r="K40" s="133"/>
      <c r="L40" s="133"/>
      <c r="M40" s="133"/>
      <c r="N40" s="133">
        <f>K40+L40</f>
        <v>0</v>
      </c>
    </row>
    <row r="41" spans="1:14" s="88" customFormat="1" ht="13.5">
      <c r="A41" s="138">
        <v>2800</v>
      </c>
      <c r="B41" s="126" t="s">
        <v>58</v>
      </c>
      <c r="C41" s="132"/>
      <c r="D41" s="132"/>
      <c r="E41" s="132"/>
      <c r="F41" s="132">
        <f>C41+D41</f>
        <v>0</v>
      </c>
      <c r="G41" s="132"/>
      <c r="H41" s="132"/>
      <c r="I41" s="132"/>
      <c r="J41" s="132">
        <f>G41+H41</f>
        <v>0</v>
      </c>
      <c r="K41" s="132"/>
      <c r="L41" s="132"/>
      <c r="M41" s="132"/>
      <c r="N41" s="132">
        <f>K41+L41</f>
        <v>0</v>
      </c>
    </row>
    <row r="42" spans="1:14" ht="15">
      <c r="A42" s="92"/>
      <c r="B42" s="93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5">
      <c r="A43" s="92"/>
      <c r="B43" s="93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="36" customFormat="1" ht="12.75">
      <c r="N44" s="37" t="s">
        <v>114</v>
      </c>
    </row>
    <row r="45" spans="1:14" s="88" customFormat="1" ht="15" customHeight="1">
      <c r="A45" s="347" t="s">
        <v>160</v>
      </c>
      <c r="B45" s="347" t="s">
        <v>98</v>
      </c>
      <c r="C45" s="291" t="s">
        <v>175</v>
      </c>
      <c r="D45" s="292"/>
      <c r="E45" s="292"/>
      <c r="F45" s="293"/>
      <c r="G45" s="291" t="s">
        <v>176</v>
      </c>
      <c r="H45" s="292"/>
      <c r="I45" s="292"/>
      <c r="J45" s="293"/>
      <c r="K45" s="291" t="s">
        <v>177</v>
      </c>
      <c r="L45" s="292"/>
      <c r="M45" s="292"/>
      <c r="N45" s="293"/>
    </row>
    <row r="46" spans="1:14" s="88" customFormat="1" ht="60" customHeight="1">
      <c r="A46" s="349"/>
      <c r="B46" s="349"/>
      <c r="C46" s="197" t="s">
        <v>24</v>
      </c>
      <c r="D46" s="136" t="s">
        <v>25</v>
      </c>
      <c r="E46" s="177" t="s">
        <v>119</v>
      </c>
      <c r="F46" s="177" t="s">
        <v>122</v>
      </c>
      <c r="G46" s="197" t="s">
        <v>24</v>
      </c>
      <c r="H46" s="136" t="s">
        <v>25</v>
      </c>
      <c r="I46" s="177" t="s">
        <v>119</v>
      </c>
      <c r="J46" s="177" t="s">
        <v>123</v>
      </c>
      <c r="K46" s="197" t="s">
        <v>24</v>
      </c>
      <c r="L46" s="136" t="s">
        <v>25</v>
      </c>
      <c r="M46" s="177" t="s">
        <v>119</v>
      </c>
      <c r="N46" s="177" t="s">
        <v>20</v>
      </c>
    </row>
    <row r="47" spans="1:14" s="88" customFormat="1" ht="13.5">
      <c r="A47" s="69">
        <v>1</v>
      </c>
      <c r="B47" s="69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8" customFormat="1" ht="13.5">
      <c r="A48" s="138">
        <v>3000</v>
      </c>
      <c r="B48" s="126" t="s">
        <v>59</v>
      </c>
      <c r="C48" s="132">
        <f>C49+C63</f>
        <v>0</v>
      </c>
      <c r="D48" s="132">
        <f>D49+D63</f>
        <v>0</v>
      </c>
      <c r="E48" s="132">
        <f>E49+E63</f>
        <v>0</v>
      </c>
      <c r="F48" s="132">
        <f>F49+F63</f>
        <v>0</v>
      </c>
      <c r="G48" s="132">
        <f aca="true" t="shared" si="15" ref="G48:N48">G49+G63</f>
        <v>0</v>
      </c>
      <c r="H48" s="132">
        <f t="shared" si="15"/>
        <v>0</v>
      </c>
      <c r="I48" s="132">
        <f t="shared" si="15"/>
        <v>0</v>
      </c>
      <c r="J48" s="132">
        <f t="shared" si="15"/>
        <v>0</v>
      </c>
      <c r="K48" s="132">
        <f t="shared" si="15"/>
        <v>0</v>
      </c>
      <c r="L48" s="132">
        <f t="shared" si="15"/>
        <v>0</v>
      </c>
      <c r="M48" s="132">
        <f t="shared" si="15"/>
        <v>0</v>
      </c>
      <c r="N48" s="132">
        <f t="shared" si="15"/>
        <v>0</v>
      </c>
    </row>
    <row r="49" spans="1:14" s="88" customFormat="1" ht="13.5">
      <c r="A49" s="138">
        <v>3100</v>
      </c>
      <c r="B49" s="126" t="s">
        <v>60</v>
      </c>
      <c r="C49" s="132">
        <f>C50+C51+C54+C57+C61+C62</f>
        <v>0</v>
      </c>
      <c r="D49" s="132">
        <f>D50+D51+D54+D57+D61+D62</f>
        <v>0</v>
      </c>
      <c r="E49" s="132">
        <f>E50+E51+E54+E57+E61+E62</f>
        <v>0</v>
      </c>
      <c r="F49" s="132">
        <f>F50+F51+F54+F57+F61+F62</f>
        <v>0</v>
      </c>
      <c r="G49" s="132">
        <f aca="true" t="shared" si="16" ref="G49:N49">G50+G51+G54+G57+G61+G62</f>
        <v>0</v>
      </c>
      <c r="H49" s="132">
        <f t="shared" si="16"/>
        <v>0</v>
      </c>
      <c r="I49" s="132">
        <f t="shared" si="16"/>
        <v>0</v>
      </c>
      <c r="J49" s="132">
        <f t="shared" si="16"/>
        <v>0</v>
      </c>
      <c r="K49" s="132">
        <f t="shared" si="16"/>
        <v>0</v>
      </c>
      <c r="L49" s="132">
        <f t="shared" si="16"/>
        <v>0</v>
      </c>
      <c r="M49" s="132">
        <f t="shared" si="16"/>
        <v>0</v>
      </c>
      <c r="N49" s="132">
        <f t="shared" si="16"/>
        <v>0</v>
      </c>
    </row>
    <row r="50" spans="1:14" s="88" customFormat="1" ht="26.25">
      <c r="A50" s="139">
        <v>3110</v>
      </c>
      <c r="B50" s="127" t="s">
        <v>61</v>
      </c>
      <c r="C50" s="133"/>
      <c r="D50" s="133"/>
      <c r="E50" s="133"/>
      <c r="F50" s="133">
        <f aca="true" t="shared" si="17" ref="F50:F67">C50+D50</f>
        <v>0</v>
      </c>
      <c r="G50" s="133"/>
      <c r="H50" s="133"/>
      <c r="I50" s="133"/>
      <c r="J50" s="133">
        <f>G50+H50</f>
        <v>0</v>
      </c>
      <c r="K50" s="133"/>
      <c r="L50" s="133"/>
      <c r="M50" s="133"/>
      <c r="N50" s="133">
        <f>K50+L50</f>
        <v>0</v>
      </c>
    </row>
    <row r="51" spans="1:14" s="88" customFormat="1" ht="13.5">
      <c r="A51" s="139">
        <v>3120</v>
      </c>
      <c r="B51" s="127" t="s">
        <v>62</v>
      </c>
      <c r="C51" s="133">
        <f>SUM(C52:C53)</f>
        <v>0</v>
      </c>
      <c r="D51" s="133">
        <f>SUM(D52:D53)</f>
        <v>0</v>
      </c>
      <c r="E51" s="133">
        <f>SUM(E52:E53)</f>
        <v>0</v>
      </c>
      <c r="F51" s="133">
        <f>SUM(F52:F53)</f>
        <v>0</v>
      </c>
      <c r="G51" s="133">
        <f aca="true" t="shared" si="18" ref="G51:N51">SUM(G52:G53)</f>
        <v>0</v>
      </c>
      <c r="H51" s="133">
        <f t="shared" si="18"/>
        <v>0</v>
      </c>
      <c r="I51" s="133">
        <f t="shared" si="18"/>
        <v>0</v>
      </c>
      <c r="J51" s="133">
        <f t="shared" si="18"/>
        <v>0</v>
      </c>
      <c r="K51" s="133">
        <f t="shared" si="18"/>
        <v>0</v>
      </c>
      <c r="L51" s="133">
        <f t="shared" si="18"/>
        <v>0</v>
      </c>
      <c r="M51" s="133">
        <f t="shared" si="18"/>
        <v>0</v>
      </c>
      <c r="N51" s="133">
        <f t="shared" si="18"/>
        <v>0</v>
      </c>
    </row>
    <row r="52" spans="1:14" s="88" customFormat="1" ht="13.5">
      <c r="A52" s="139">
        <v>3121</v>
      </c>
      <c r="B52" s="127" t="s">
        <v>63</v>
      </c>
      <c r="C52" s="133"/>
      <c r="D52" s="133"/>
      <c r="E52" s="133"/>
      <c r="F52" s="133">
        <f t="shared" si="17"/>
        <v>0</v>
      </c>
      <c r="G52" s="133"/>
      <c r="H52" s="133"/>
      <c r="I52" s="133"/>
      <c r="J52" s="133">
        <f>G52+H52</f>
        <v>0</v>
      </c>
      <c r="K52" s="133"/>
      <c r="L52" s="133"/>
      <c r="M52" s="133"/>
      <c r="N52" s="133">
        <f>K52+L52</f>
        <v>0</v>
      </c>
    </row>
    <row r="53" spans="1:14" s="88" customFormat="1" ht="13.5">
      <c r="A53" s="139">
        <v>3122</v>
      </c>
      <c r="B53" s="127" t="s">
        <v>64</v>
      </c>
      <c r="C53" s="133"/>
      <c r="D53" s="133"/>
      <c r="E53" s="133"/>
      <c r="F53" s="133">
        <f t="shared" si="17"/>
        <v>0</v>
      </c>
      <c r="G53" s="133"/>
      <c r="H53" s="133"/>
      <c r="I53" s="133"/>
      <c r="J53" s="133">
        <f>G53+H53</f>
        <v>0</v>
      </c>
      <c r="K53" s="133"/>
      <c r="L53" s="133"/>
      <c r="M53" s="133"/>
      <c r="N53" s="133">
        <f>K53+L53</f>
        <v>0</v>
      </c>
    </row>
    <row r="54" spans="1:14" s="88" customFormat="1" ht="13.5">
      <c r="A54" s="139">
        <v>3130</v>
      </c>
      <c r="B54" s="127" t="s">
        <v>65</v>
      </c>
      <c r="C54" s="133">
        <f>SUM(C55:C56)</f>
        <v>0</v>
      </c>
      <c r="D54" s="133">
        <f>SUM(D55:D56)</f>
        <v>0</v>
      </c>
      <c r="E54" s="133">
        <f>SUM(E55:E56)</f>
        <v>0</v>
      </c>
      <c r="F54" s="133">
        <f>SUM(F55:F56)</f>
        <v>0</v>
      </c>
      <c r="G54" s="133">
        <f aca="true" t="shared" si="19" ref="G54:N54">SUM(G55:G56)</f>
        <v>0</v>
      </c>
      <c r="H54" s="133">
        <f t="shared" si="19"/>
        <v>0</v>
      </c>
      <c r="I54" s="133">
        <f t="shared" si="19"/>
        <v>0</v>
      </c>
      <c r="J54" s="133">
        <f t="shared" si="19"/>
        <v>0</v>
      </c>
      <c r="K54" s="133">
        <f t="shared" si="19"/>
        <v>0</v>
      </c>
      <c r="L54" s="133">
        <f t="shared" si="19"/>
        <v>0</v>
      </c>
      <c r="M54" s="133">
        <f t="shared" si="19"/>
        <v>0</v>
      </c>
      <c r="N54" s="133">
        <f t="shared" si="19"/>
        <v>0</v>
      </c>
    </row>
    <row r="55" spans="1:14" s="88" customFormat="1" ht="13.5">
      <c r="A55" s="139">
        <v>3131</v>
      </c>
      <c r="B55" s="127" t="s">
        <v>66</v>
      </c>
      <c r="C55" s="133"/>
      <c r="D55" s="133"/>
      <c r="E55" s="133"/>
      <c r="F55" s="133">
        <f t="shared" si="17"/>
        <v>0</v>
      </c>
      <c r="G55" s="133"/>
      <c r="H55" s="133"/>
      <c r="I55" s="133"/>
      <c r="J55" s="133">
        <f>G55+H55</f>
        <v>0</v>
      </c>
      <c r="K55" s="133"/>
      <c r="L55" s="133"/>
      <c r="M55" s="133"/>
      <c r="N55" s="133">
        <f>K55+L55</f>
        <v>0</v>
      </c>
    </row>
    <row r="56" spans="1:14" s="88" customFormat="1" ht="13.5">
      <c r="A56" s="139">
        <v>3132</v>
      </c>
      <c r="B56" s="127" t="s">
        <v>67</v>
      </c>
      <c r="C56" s="133"/>
      <c r="D56" s="133"/>
      <c r="E56" s="133"/>
      <c r="F56" s="133">
        <f t="shared" si="17"/>
        <v>0</v>
      </c>
      <c r="G56" s="133"/>
      <c r="H56" s="133"/>
      <c r="I56" s="133"/>
      <c r="J56" s="133">
        <f>G56+H56</f>
        <v>0</v>
      </c>
      <c r="K56" s="133"/>
      <c r="L56" s="133"/>
      <c r="M56" s="133"/>
      <c r="N56" s="133">
        <f>K56+L56</f>
        <v>0</v>
      </c>
    </row>
    <row r="57" spans="1:14" s="88" customFormat="1" ht="13.5">
      <c r="A57" s="139">
        <v>3140</v>
      </c>
      <c r="B57" s="127" t="s">
        <v>68</v>
      </c>
      <c r="C57" s="133">
        <f>SUM(C58:C60)</f>
        <v>0</v>
      </c>
      <c r="D57" s="133">
        <f>SUM(D58:D60)</f>
        <v>0</v>
      </c>
      <c r="E57" s="133">
        <f>SUM(E58:E60)</f>
        <v>0</v>
      </c>
      <c r="F57" s="133">
        <f>SUM(F58:F60)</f>
        <v>0</v>
      </c>
      <c r="G57" s="133">
        <f aca="true" t="shared" si="20" ref="G57:N57">SUM(G58:G60)</f>
        <v>0</v>
      </c>
      <c r="H57" s="133">
        <f t="shared" si="20"/>
        <v>0</v>
      </c>
      <c r="I57" s="133">
        <f t="shared" si="20"/>
        <v>0</v>
      </c>
      <c r="J57" s="133">
        <f t="shared" si="20"/>
        <v>0</v>
      </c>
      <c r="K57" s="133">
        <f t="shared" si="20"/>
        <v>0</v>
      </c>
      <c r="L57" s="133">
        <f t="shared" si="20"/>
        <v>0</v>
      </c>
      <c r="M57" s="133">
        <f t="shared" si="20"/>
        <v>0</v>
      </c>
      <c r="N57" s="133">
        <f t="shared" si="20"/>
        <v>0</v>
      </c>
    </row>
    <row r="58" spans="1:14" s="88" customFormat="1" ht="13.5">
      <c r="A58" s="139">
        <v>3141</v>
      </c>
      <c r="B58" s="127" t="s">
        <v>69</v>
      </c>
      <c r="C58" s="133"/>
      <c r="D58" s="133"/>
      <c r="E58" s="133"/>
      <c r="F58" s="133">
        <f t="shared" si="17"/>
        <v>0</v>
      </c>
      <c r="G58" s="133"/>
      <c r="H58" s="133"/>
      <c r="I58" s="133"/>
      <c r="J58" s="133">
        <f>G58+H58</f>
        <v>0</v>
      </c>
      <c r="K58" s="133"/>
      <c r="L58" s="133"/>
      <c r="M58" s="133"/>
      <c r="N58" s="133">
        <f>K58+L58</f>
        <v>0</v>
      </c>
    </row>
    <row r="59" spans="1:14" s="88" customFormat="1" ht="13.5">
      <c r="A59" s="139">
        <v>3142</v>
      </c>
      <c r="B59" s="127" t="s">
        <v>70</v>
      </c>
      <c r="C59" s="133"/>
      <c r="D59" s="133"/>
      <c r="E59" s="133"/>
      <c r="F59" s="133">
        <f t="shared" si="17"/>
        <v>0</v>
      </c>
      <c r="G59" s="133"/>
      <c r="H59" s="133"/>
      <c r="I59" s="133"/>
      <c r="J59" s="133">
        <f>G59+H59</f>
        <v>0</v>
      </c>
      <c r="K59" s="133"/>
      <c r="L59" s="133"/>
      <c r="M59" s="133"/>
      <c r="N59" s="133">
        <f>K59+L59</f>
        <v>0</v>
      </c>
    </row>
    <row r="60" spans="1:14" s="88" customFormat="1" ht="15" customHeight="1">
      <c r="A60" s="139">
        <v>3143</v>
      </c>
      <c r="B60" s="127" t="s">
        <v>71</v>
      </c>
      <c r="C60" s="133"/>
      <c r="D60" s="133"/>
      <c r="E60" s="133"/>
      <c r="F60" s="133">
        <f t="shared" si="17"/>
        <v>0</v>
      </c>
      <c r="G60" s="133"/>
      <c r="H60" s="133"/>
      <c r="I60" s="133"/>
      <c r="J60" s="133">
        <f>G60+H60</f>
        <v>0</v>
      </c>
      <c r="K60" s="133"/>
      <c r="L60" s="133"/>
      <c r="M60" s="133"/>
      <c r="N60" s="133">
        <f>K60+L60</f>
        <v>0</v>
      </c>
    </row>
    <row r="61" spans="1:14" s="88" customFormat="1" ht="13.5">
      <c r="A61" s="139">
        <v>3150</v>
      </c>
      <c r="B61" s="127" t="s">
        <v>72</v>
      </c>
      <c r="C61" s="133"/>
      <c r="D61" s="133"/>
      <c r="E61" s="133"/>
      <c r="F61" s="133">
        <f t="shared" si="17"/>
        <v>0</v>
      </c>
      <c r="G61" s="133"/>
      <c r="H61" s="133"/>
      <c r="I61" s="133"/>
      <c r="J61" s="133">
        <f>G61+H61</f>
        <v>0</v>
      </c>
      <c r="K61" s="133"/>
      <c r="L61" s="133"/>
      <c r="M61" s="133"/>
      <c r="N61" s="133">
        <f>K61+L61</f>
        <v>0</v>
      </c>
    </row>
    <row r="62" spans="1:14" s="88" customFormat="1" ht="13.5">
      <c r="A62" s="139">
        <v>3160</v>
      </c>
      <c r="B62" s="127" t="s">
        <v>73</v>
      </c>
      <c r="C62" s="133"/>
      <c r="D62" s="133"/>
      <c r="E62" s="133"/>
      <c r="F62" s="133">
        <f t="shared" si="17"/>
        <v>0</v>
      </c>
      <c r="G62" s="133"/>
      <c r="H62" s="133"/>
      <c r="I62" s="133"/>
      <c r="J62" s="133">
        <f>G62+H62</f>
        <v>0</v>
      </c>
      <c r="K62" s="133"/>
      <c r="L62" s="133"/>
      <c r="M62" s="133"/>
      <c r="N62" s="133">
        <f>K62+L62</f>
        <v>0</v>
      </c>
    </row>
    <row r="63" spans="1:14" s="88" customFormat="1" ht="13.5">
      <c r="A63" s="138">
        <v>3200</v>
      </c>
      <c r="B63" s="126" t="s">
        <v>74</v>
      </c>
      <c r="C63" s="132">
        <f>SUM(C64:C67)</f>
        <v>0</v>
      </c>
      <c r="D63" s="132">
        <f>SUM(D64:D67)</f>
        <v>0</v>
      </c>
      <c r="E63" s="132">
        <f>SUM(E64:E67)</f>
        <v>0</v>
      </c>
      <c r="F63" s="132">
        <f>SUM(F64:F67)</f>
        <v>0</v>
      </c>
      <c r="G63" s="132">
        <f aca="true" t="shared" si="21" ref="G63:N63">SUM(G64:G67)</f>
        <v>0</v>
      </c>
      <c r="H63" s="132">
        <f t="shared" si="21"/>
        <v>0</v>
      </c>
      <c r="I63" s="132">
        <f t="shared" si="21"/>
        <v>0</v>
      </c>
      <c r="J63" s="132">
        <f t="shared" si="21"/>
        <v>0</v>
      </c>
      <c r="K63" s="132">
        <f t="shared" si="21"/>
        <v>0</v>
      </c>
      <c r="L63" s="132">
        <f t="shared" si="21"/>
        <v>0</v>
      </c>
      <c r="M63" s="132">
        <f t="shared" si="21"/>
        <v>0</v>
      </c>
      <c r="N63" s="132">
        <f t="shared" si="21"/>
        <v>0</v>
      </c>
    </row>
    <row r="64" spans="1:14" s="88" customFormat="1" ht="26.25">
      <c r="A64" s="139">
        <v>3210</v>
      </c>
      <c r="B64" s="127" t="s">
        <v>75</v>
      </c>
      <c r="C64" s="133"/>
      <c r="D64" s="133"/>
      <c r="E64" s="133"/>
      <c r="F64" s="133">
        <f t="shared" si="17"/>
        <v>0</v>
      </c>
      <c r="G64" s="133"/>
      <c r="H64" s="133"/>
      <c r="I64" s="133"/>
      <c r="J64" s="133">
        <f>G64+H64</f>
        <v>0</v>
      </c>
      <c r="K64" s="133"/>
      <c r="L64" s="133"/>
      <c r="M64" s="133"/>
      <c r="N64" s="133">
        <f>K64+L64</f>
        <v>0</v>
      </c>
    </row>
    <row r="65" spans="1:14" s="88" customFormat="1" ht="26.25">
      <c r="A65" s="139">
        <v>3220</v>
      </c>
      <c r="B65" s="127" t="s">
        <v>76</v>
      </c>
      <c r="C65" s="133"/>
      <c r="D65" s="133"/>
      <c r="E65" s="133"/>
      <c r="F65" s="133">
        <f t="shared" si="17"/>
        <v>0</v>
      </c>
      <c r="G65" s="133"/>
      <c r="H65" s="133"/>
      <c r="I65" s="133"/>
      <c r="J65" s="133">
        <f>G65+H65</f>
        <v>0</v>
      </c>
      <c r="K65" s="133"/>
      <c r="L65" s="133"/>
      <c r="M65" s="133"/>
      <c r="N65" s="133">
        <f>K65+L65</f>
        <v>0</v>
      </c>
    </row>
    <row r="66" spans="1:14" s="88" customFormat="1" ht="26.25">
      <c r="A66" s="139">
        <v>3230</v>
      </c>
      <c r="B66" s="127" t="s">
        <v>77</v>
      </c>
      <c r="C66" s="133"/>
      <c r="D66" s="133"/>
      <c r="E66" s="133"/>
      <c r="F66" s="133">
        <f t="shared" si="17"/>
        <v>0</v>
      </c>
      <c r="G66" s="133"/>
      <c r="H66" s="133"/>
      <c r="I66" s="133"/>
      <c r="J66" s="133">
        <f>G66+H66</f>
        <v>0</v>
      </c>
      <c r="K66" s="133"/>
      <c r="L66" s="133"/>
      <c r="M66" s="133"/>
      <c r="N66" s="133">
        <f>K66+L66</f>
        <v>0</v>
      </c>
    </row>
    <row r="67" spans="1:14" s="88" customFormat="1" ht="13.5">
      <c r="A67" s="140">
        <v>3240</v>
      </c>
      <c r="B67" s="127" t="s">
        <v>78</v>
      </c>
      <c r="C67" s="133"/>
      <c r="D67" s="133"/>
      <c r="E67" s="133"/>
      <c r="F67" s="133">
        <f t="shared" si="17"/>
        <v>0</v>
      </c>
      <c r="G67" s="133"/>
      <c r="H67" s="133"/>
      <c r="I67" s="133"/>
      <c r="J67" s="133">
        <f>G67+H67</f>
        <v>0</v>
      </c>
      <c r="K67" s="133"/>
      <c r="L67" s="133"/>
      <c r="M67" s="133"/>
      <c r="N67" s="133">
        <f>K67+L67</f>
        <v>0</v>
      </c>
    </row>
    <row r="68" spans="1:14" s="123" customFormat="1" ht="13.5">
      <c r="A68" s="191"/>
      <c r="B68" s="114" t="s">
        <v>116</v>
      </c>
      <c r="C68" s="137">
        <f aca="true" t="shared" si="22" ref="C68:N68">C7+C48</f>
        <v>849.9</v>
      </c>
      <c r="D68" s="137">
        <f t="shared" si="22"/>
        <v>0</v>
      </c>
      <c r="E68" s="137">
        <f t="shared" si="22"/>
        <v>0</v>
      </c>
      <c r="F68" s="137">
        <f t="shared" si="22"/>
        <v>849.9</v>
      </c>
      <c r="G68" s="137">
        <f t="shared" si="22"/>
        <v>1060.6</v>
      </c>
      <c r="H68" s="137">
        <f t="shared" si="22"/>
        <v>0</v>
      </c>
      <c r="I68" s="137">
        <f t="shared" si="22"/>
        <v>0</v>
      </c>
      <c r="J68" s="137">
        <f t="shared" si="22"/>
        <v>1060.6</v>
      </c>
      <c r="K68" s="137">
        <f t="shared" si="22"/>
        <v>1300</v>
      </c>
      <c r="L68" s="137">
        <f t="shared" si="22"/>
        <v>0</v>
      </c>
      <c r="M68" s="137">
        <f t="shared" si="22"/>
        <v>0</v>
      </c>
      <c r="N68" s="137">
        <f t="shared" si="22"/>
        <v>1300</v>
      </c>
    </row>
    <row r="70" spans="1:14" ht="15">
      <c r="A70" s="202" t="s">
        <v>200</v>
      </c>
      <c r="B70" s="202"/>
      <c r="C70" s="202"/>
      <c r="D70" s="202"/>
      <c r="E70" s="202"/>
      <c r="F70" s="202"/>
      <c r="G70" s="68"/>
      <c r="H70" s="68"/>
      <c r="I70" s="68"/>
      <c r="J70" s="68"/>
      <c r="K70" s="68"/>
      <c r="L70" s="68"/>
      <c r="M70" s="68"/>
      <c r="N70" s="37" t="s">
        <v>114</v>
      </c>
    </row>
    <row r="71" spans="1:14" s="88" customFormat="1" ht="15" customHeight="1">
      <c r="A71" s="347" t="s">
        <v>161</v>
      </c>
      <c r="B71" s="347" t="s">
        <v>98</v>
      </c>
      <c r="C71" s="291" t="s">
        <v>175</v>
      </c>
      <c r="D71" s="292"/>
      <c r="E71" s="292"/>
      <c r="F71" s="293"/>
      <c r="G71" s="291" t="s">
        <v>176</v>
      </c>
      <c r="H71" s="292"/>
      <c r="I71" s="292"/>
      <c r="J71" s="293"/>
      <c r="K71" s="291" t="s">
        <v>177</v>
      </c>
      <c r="L71" s="292"/>
      <c r="M71" s="292"/>
      <c r="N71" s="293"/>
    </row>
    <row r="72" spans="1:14" s="88" customFormat="1" ht="41.25">
      <c r="A72" s="348"/>
      <c r="B72" s="349"/>
      <c r="C72" s="197" t="s">
        <v>24</v>
      </c>
      <c r="D72" s="136" t="s">
        <v>25</v>
      </c>
      <c r="E72" s="177" t="s">
        <v>119</v>
      </c>
      <c r="F72" s="177" t="s">
        <v>122</v>
      </c>
      <c r="G72" s="197" t="s">
        <v>24</v>
      </c>
      <c r="H72" s="136" t="s">
        <v>25</v>
      </c>
      <c r="I72" s="177" t="s">
        <v>119</v>
      </c>
      <c r="J72" s="177" t="s">
        <v>123</v>
      </c>
      <c r="K72" s="197" t="s">
        <v>24</v>
      </c>
      <c r="L72" s="136" t="s">
        <v>25</v>
      </c>
      <c r="M72" s="177" t="s">
        <v>119</v>
      </c>
      <c r="N72" s="177" t="s">
        <v>20</v>
      </c>
    </row>
    <row r="73" spans="1:14" s="88" customFormat="1" ht="13.5">
      <c r="A73" s="67">
        <v>1</v>
      </c>
      <c r="B73" s="67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8" customFormat="1" ht="13.5">
      <c r="A74" s="69"/>
      <c r="B74" s="87"/>
      <c r="C74" s="172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</row>
    <row r="75" spans="1:14" s="88" customFormat="1" ht="13.5">
      <c r="A75" s="69"/>
      <c r="B75" s="87"/>
      <c r="C75" s="172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</row>
    <row r="76" spans="1:14" s="88" customFormat="1" ht="13.5">
      <c r="A76" s="148"/>
      <c r="B76" s="114" t="s">
        <v>116</v>
      </c>
      <c r="C76" s="147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</sheetData>
  <mergeCells count="15"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B62" sqref="B62"/>
    </sheetView>
  </sheetViews>
  <sheetFormatPr defaultColWidth="9.00390625" defaultRowHeight="12.75"/>
  <cols>
    <col min="1" max="1" width="13.125" style="36" customWidth="1"/>
    <col min="2" max="2" width="67.625" style="36" customWidth="1"/>
    <col min="3" max="10" width="12.625" style="36" customWidth="1"/>
    <col min="11" max="16384" width="9.125" style="36" customWidth="1"/>
  </cols>
  <sheetData>
    <row r="1" spans="2:10" s="59" customFormat="1" ht="15">
      <c r="B1" s="34"/>
      <c r="C1" s="34"/>
      <c r="D1" s="34"/>
      <c r="E1" s="34"/>
      <c r="F1" s="34"/>
      <c r="H1" s="152"/>
      <c r="I1" s="152"/>
      <c r="J1" s="161"/>
    </row>
    <row r="2" spans="1:10" s="38" customFormat="1" ht="15">
      <c r="A2" s="34" t="s">
        <v>201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8" customFormat="1" ht="15" customHeight="1">
      <c r="A3" s="347" t="s">
        <v>160</v>
      </c>
      <c r="B3" s="347" t="s">
        <v>98</v>
      </c>
      <c r="C3" s="350" t="s">
        <v>167</v>
      </c>
      <c r="D3" s="351"/>
      <c r="E3" s="351"/>
      <c r="F3" s="352"/>
      <c r="G3" s="350" t="s">
        <v>178</v>
      </c>
      <c r="H3" s="351"/>
      <c r="I3" s="351"/>
      <c r="J3" s="352"/>
    </row>
    <row r="4" spans="1:10" s="88" customFormat="1" ht="60" customHeight="1">
      <c r="A4" s="349"/>
      <c r="B4" s="348"/>
      <c r="C4" s="197" t="s">
        <v>24</v>
      </c>
      <c r="D4" s="136" t="s">
        <v>25</v>
      </c>
      <c r="E4" s="177" t="s">
        <v>119</v>
      </c>
      <c r="F4" s="177" t="s">
        <v>122</v>
      </c>
      <c r="G4" s="197" t="s">
        <v>24</v>
      </c>
      <c r="H4" s="136" t="s">
        <v>25</v>
      </c>
      <c r="I4" s="177" t="s">
        <v>119</v>
      </c>
      <c r="J4" s="177" t="s">
        <v>123</v>
      </c>
    </row>
    <row r="5" spans="1:10" s="88" customFormat="1" ht="13.5">
      <c r="A5" s="69">
        <v>1</v>
      </c>
      <c r="B5" s="6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3.5">
      <c r="A6" s="138">
        <v>2000</v>
      </c>
      <c r="B6" s="126" t="s">
        <v>26</v>
      </c>
      <c r="C6" s="132">
        <f aca="true" t="shared" si="0" ref="C6:J6">C7+C12+C29+C32+C36+C40</f>
        <v>1500</v>
      </c>
      <c r="D6" s="132">
        <f t="shared" si="0"/>
        <v>0</v>
      </c>
      <c r="E6" s="132">
        <f t="shared" si="0"/>
        <v>0</v>
      </c>
      <c r="F6" s="132">
        <f t="shared" si="0"/>
        <v>1500</v>
      </c>
      <c r="G6" s="132">
        <f t="shared" si="0"/>
        <v>1700</v>
      </c>
      <c r="H6" s="132">
        <f t="shared" si="0"/>
        <v>0</v>
      </c>
      <c r="I6" s="132">
        <f t="shared" si="0"/>
        <v>0</v>
      </c>
      <c r="J6" s="132">
        <f t="shared" si="0"/>
        <v>1700</v>
      </c>
    </row>
    <row r="7" spans="1:10" s="88" customFormat="1" ht="13.5">
      <c r="A7" s="138">
        <v>2100</v>
      </c>
      <c r="B7" s="126" t="s">
        <v>27</v>
      </c>
      <c r="C7" s="132">
        <f aca="true" t="shared" si="1" ref="C7:J7">C8+C11</f>
        <v>0</v>
      </c>
      <c r="D7" s="132">
        <f t="shared" si="1"/>
        <v>0</v>
      </c>
      <c r="E7" s="132">
        <f t="shared" si="1"/>
        <v>0</v>
      </c>
      <c r="F7" s="132">
        <f t="shared" si="1"/>
        <v>0</v>
      </c>
      <c r="G7" s="132">
        <f t="shared" si="1"/>
        <v>0</v>
      </c>
      <c r="H7" s="132">
        <f t="shared" si="1"/>
        <v>0</v>
      </c>
      <c r="I7" s="132">
        <f t="shared" si="1"/>
        <v>0</v>
      </c>
      <c r="J7" s="132">
        <f t="shared" si="1"/>
        <v>0</v>
      </c>
    </row>
    <row r="8" spans="1:10" s="88" customFormat="1" ht="13.5">
      <c r="A8" s="139">
        <v>2110</v>
      </c>
      <c r="B8" s="127" t="s">
        <v>28</v>
      </c>
      <c r="C8" s="133">
        <f aca="true" t="shared" si="2" ref="C8:J8">SUM(C9:C10)</f>
        <v>0</v>
      </c>
      <c r="D8" s="133">
        <f t="shared" si="2"/>
        <v>0</v>
      </c>
      <c r="E8" s="133">
        <f t="shared" si="2"/>
        <v>0</v>
      </c>
      <c r="F8" s="133">
        <f t="shared" si="2"/>
        <v>0</v>
      </c>
      <c r="G8" s="133">
        <f t="shared" si="2"/>
        <v>0</v>
      </c>
      <c r="H8" s="133">
        <f t="shared" si="2"/>
        <v>0</v>
      </c>
      <c r="I8" s="133">
        <f t="shared" si="2"/>
        <v>0</v>
      </c>
      <c r="J8" s="133">
        <f t="shared" si="2"/>
        <v>0</v>
      </c>
    </row>
    <row r="9" spans="1:10" s="88" customFormat="1" ht="13.5">
      <c r="A9" s="139">
        <v>2111</v>
      </c>
      <c r="B9" s="127" t="s">
        <v>29</v>
      </c>
      <c r="C9" s="133"/>
      <c r="D9" s="133"/>
      <c r="E9" s="133"/>
      <c r="F9" s="133">
        <f aca="true" t="shared" si="3" ref="F9:F35">C9+D9</f>
        <v>0</v>
      </c>
      <c r="G9" s="133"/>
      <c r="H9" s="133"/>
      <c r="I9" s="133"/>
      <c r="J9" s="133">
        <f>G9+H9</f>
        <v>0</v>
      </c>
    </row>
    <row r="10" spans="1:10" s="88" customFormat="1" ht="13.5">
      <c r="A10" s="139">
        <v>2112</v>
      </c>
      <c r="B10" s="127" t="s">
        <v>30</v>
      </c>
      <c r="C10" s="133"/>
      <c r="D10" s="133"/>
      <c r="E10" s="133"/>
      <c r="F10" s="133">
        <f t="shared" si="3"/>
        <v>0</v>
      </c>
      <c r="G10" s="133"/>
      <c r="H10" s="133"/>
      <c r="I10" s="133"/>
      <c r="J10" s="133">
        <f>G10+H10</f>
        <v>0</v>
      </c>
    </row>
    <row r="11" spans="1:10" s="88" customFormat="1" ht="13.5">
      <c r="A11" s="139">
        <v>2120</v>
      </c>
      <c r="B11" s="127" t="s">
        <v>31</v>
      </c>
      <c r="C11" s="133"/>
      <c r="D11" s="133"/>
      <c r="E11" s="133"/>
      <c r="F11" s="133">
        <f t="shared" si="3"/>
        <v>0</v>
      </c>
      <c r="G11" s="133"/>
      <c r="H11" s="133"/>
      <c r="I11" s="133"/>
      <c r="J11" s="133">
        <f>G11+H11</f>
        <v>0</v>
      </c>
    </row>
    <row r="12" spans="1:10" s="88" customFormat="1" ht="13.5">
      <c r="A12" s="138">
        <v>2200</v>
      </c>
      <c r="B12" s="126" t="s">
        <v>32</v>
      </c>
      <c r="C12" s="132">
        <f aca="true" t="shared" si="4" ref="C12:J12">C13+C14+C15+C16+C17+C18+C19+C26</f>
        <v>1500</v>
      </c>
      <c r="D12" s="132">
        <f t="shared" si="4"/>
        <v>0</v>
      </c>
      <c r="E12" s="132">
        <f t="shared" si="4"/>
        <v>0</v>
      </c>
      <c r="F12" s="132">
        <f t="shared" si="4"/>
        <v>1500</v>
      </c>
      <c r="G12" s="132">
        <f t="shared" si="4"/>
        <v>1700</v>
      </c>
      <c r="H12" s="132">
        <f t="shared" si="4"/>
        <v>0</v>
      </c>
      <c r="I12" s="132">
        <f t="shared" si="4"/>
        <v>0</v>
      </c>
      <c r="J12" s="132">
        <f t="shared" si="4"/>
        <v>1700</v>
      </c>
    </row>
    <row r="13" spans="1:10" s="88" customFormat="1" ht="13.5">
      <c r="A13" s="139">
        <v>2210</v>
      </c>
      <c r="B13" s="127" t="s">
        <v>33</v>
      </c>
      <c r="C13" s="133"/>
      <c r="D13" s="133"/>
      <c r="E13" s="133"/>
      <c r="F13" s="133">
        <f t="shared" si="3"/>
        <v>0</v>
      </c>
      <c r="G13" s="133"/>
      <c r="H13" s="133"/>
      <c r="I13" s="133"/>
      <c r="J13" s="133">
        <f aca="true" t="shared" si="5" ref="J13:J18">G13+H13</f>
        <v>0</v>
      </c>
    </row>
    <row r="14" spans="1:10" s="88" customFormat="1" ht="13.5">
      <c r="A14" s="139">
        <v>2220</v>
      </c>
      <c r="B14" s="127" t="s">
        <v>34</v>
      </c>
      <c r="C14" s="133"/>
      <c r="D14" s="133"/>
      <c r="E14" s="133"/>
      <c r="F14" s="133">
        <f t="shared" si="3"/>
        <v>0</v>
      </c>
      <c r="G14" s="133"/>
      <c r="H14" s="133"/>
      <c r="I14" s="133"/>
      <c r="J14" s="133">
        <f t="shared" si="5"/>
        <v>0</v>
      </c>
    </row>
    <row r="15" spans="1:10" s="88" customFormat="1" ht="13.5">
      <c r="A15" s="139">
        <v>2230</v>
      </c>
      <c r="B15" s="127" t="s">
        <v>35</v>
      </c>
      <c r="C15" s="133"/>
      <c r="D15" s="133"/>
      <c r="E15" s="133"/>
      <c r="F15" s="133">
        <f t="shared" si="3"/>
        <v>0</v>
      </c>
      <c r="G15" s="133"/>
      <c r="H15" s="133"/>
      <c r="I15" s="133"/>
      <c r="J15" s="133">
        <f t="shared" si="5"/>
        <v>0</v>
      </c>
    </row>
    <row r="16" spans="1:10" s="88" customFormat="1" ht="13.5">
      <c r="A16" s="139">
        <v>2240</v>
      </c>
      <c r="B16" s="127" t="s">
        <v>36</v>
      </c>
      <c r="C16" s="133"/>
      <c r="D16" s="133"/>
      <c r="E16" s="133"/>
      <c r="F16" s="133">
        <f t="shared" si="3"/>
        <v>0</v>
      </c>
      <c r="G16" s="133"/>
      <c r="H16" s="133"/>
      <c r="I16" s="133"/>
      <c r="J16" s="133">
        <f t="shared" si="5"/>
        <v>0</v>
      </c>
    </row>
    <row r="17" spans="1:10" s="88" customFormat="1" ht="13.5">
      <c r="A17" s="139">
        <v>2250</v>
      </c>
      <c r="B17" s="127" t="s">
        <v>37</v>
      </c>
      <c r="C17" s="133"/>
      <c r="D17" s="133"/>
      <c r="E17" s="133"/>
      <c r="F17" s="133">
        <f t="shared" si="3"/>
        <v>0</v>
      </c>
      <c r="G17" s="133"/>
      <c r="H17" s="133"/>
      <c r="I17" s="133"/>
      <c r="J17" s="133">
        <f t="shared" si="5"/>
        <v>0</v>
      </c>
    </row>
    <row r="18" spans="1:10" s="88" customFormat="1" ht="13.5">
      <c r="A18" s="139">
        <v>2260</v>
      </c>
      <c r="B18" s="127" t="s">
        <v>38</v>
      </c>
      <c r="C18" s="133"/>
      <c r="D18" s="133"/>
      <c r="E18" s="133"/>
      <c r="F18" s="133">
        <f t="shared" si="3"/>
        <v>0</v>
      </c>
      <c r="G18" s="133"/>
      <c r="H18" s="133"/>
      <c r="I18" s="133"/>
      <c r="J18" s="133">
        <f t="shared" si="5"/>
        <v>0</v>
      </c>
    </row>
    <row r="19" spans="1:10" s="88" customFormat="1" ht="13.5">
      <c r="A19" s="139">
        <v>2270</v>
      </c>
      <c r="B19" s="127" t="s">
        <v>39</v>
      </c>
      <c r="C19" s="133">
        <f aca="true" t="shared" si="6" ref="C19:J19">SUM(C20:C25)</f>
        <v>0</v>
      </c>
      <c r="D19" s="133">
        <f t="shared" si="6"/>
        <v>0</v>
      </c>
      <c r="E19" s="133">
        <f t="shared" si="6"/>
        <v>0</v>
      </c>
      <c r="F19" s="133">
        <f t="shared" si="6"/>
        <v>0</v>
      </c>
      <c r="G19" s="133">
        <f t="shared" si="6"/>
        <v>0</v>
      </c>
      <c r="H19" s="133">
        <f t="shared" si="6"/>
        <v>0</v>
      </c>
      <c r="I19" s="133">
        <f t="shared" si="6"/>
        <v>0</v>
      </c>
      <c r="J19" s="133">
        <f t="shared" si="6"/>
        <v>0</v>
      </c>
    </row>
    <row r="20" spans="1:10" s="88" customFormat="1" ht="13.5">
      <c r="A20" s="139">
        <v>2271</v>
      </c>
      <c r="B20" s="127" t="s">
        <v>40</v>
      </c>
      <c r="C20" s="133"/>
      <c r="D20" s="133"/>
      <c r="E20" s="133"/>
      <c r="F20" s="133">
        <f t="shared" si="3"/>
        <v>0</v>
      </c>
      <c r="G20" s="133"/>
      <c r="H20" s="133"/>
      <c r="I20" s="133"/>
      <c r="J20" s="133">
        <f aca="true" t="shared" si="7" ref="J20:J25">G20+H20</f>
        <v>0</v>
      </c>
    </row>
    <row r="21" spans="1:10" s="88" customFormat="1" ht="13.5">
      <c r="A21" s="139">
        <v>2272</v>
      </c>
      <c r="B21" s="127" t="s">
        <v>41</v>
      </c>
      <c r="C21" s="133"/>
      <c r="D21" s="133"/>
      <c r="E21" s="133"/>
      <c r="F21" s="133">
        <f t="shared" si="3"/>
        <v>0</v>
      </c>
      <c r="G21" s="133"/>
      <c r="H21" s="133"/>
      <c r="I21" s="133"/>
      <c r="J21" s="133">
        <f t="shared" si="7"/>
        <v>0</v>
      </c>
    </row>
    <row r="22" spans="1:10" s="88" customFormat="1" ht="13.5">
      <c r="A22" s="139">
        <v>2273</v>
      </c>
      <c r="B22" s="127" t="s">
        <v>42</v>
      </c>
      <c r="C22" s="133"/>
      <c r="D22" s="133"/>
      <c r="E22" s="133"/>
      <c r="F22" s="133">
        <f t="shared" si="3"/>
        <v>0</v>
      </c>
      <c r="G22" s="133"/>
      <c r="H22" s="133"/>
      <c r="I22" s="133"/>
      <c r="J22" s="133">
        <f t="shared" si="7"/>
        <v>0</v>
      </c>
    </row>
    <row r="23" spans="1:10" s="88" customFormat="1" ht="13.5">
      <c r="A23" s="139">
        <v>2274</v>
      </c>
      <c r="B23" s="127" t="s">
        <v>43</v>
      </c>
      <c r="C23" s="133"/>
      <c r="D23" s="133"/>
      <c r="E23" s="133"/>
      <c r="F23" s="133">
        <f t="shared" si="3"/>
        <v>0</v>
      </c>
      <c r="G23" s="133"/>
      <c r="H23" s="133"/>
      <c r="I23" s="133"/>
      <c r="J23" s="133">
        <f t="shared" si="7"/>
        <v>0</v>
      </c>
    </row>
    <row r="24" spans="1:10" s="88" customFormat="1" ht="13.5">
      <c r="A24" s="139">
        <v>2275</v>
      </c>
      <c r="B24" s="127" t="s">
        <v>233</v>
      </c>
      <c r="C24" s="133"/>
      <c r="D24" s="133"/>
      <c r="E24" s="133"/>
      <c r="F24" s="133">
        <f>C24+D24</f>
        <v>0</v>
      </c>
      <c r="G24" s="133"/>
      <c r="H24" s="133"/>
      <c r="I24" s="133"/>
      <c r="J24" s="133">
        <f t="shared" si="7"/>
        <v>0</v>
      </c>
    </row>
    <row r="25" spans="1:10" s="88" customFormat="1" ht="13.5">
      <c r="A25" s="139">
        <v>2276</v>
      </c>
      <c r="B25" s="127" t="s">
        <v>109</v>
      </c>
      <c r="C25" s="133"/>
      <c r="D25" s="133"/>
      <c r="E25" s="133"/>
      <c r="F25" s="133">
        <f t="shared" si="3"/>
        <v>0</v>
      </c>
      <c r="G25" s="133"/>
      <c r="H25" s="133"/>
      <c r="I25" s="133"/>
      <c r="J25" s="133">
        <f t="shared" si="7"/>
        <v>0</v>
      </c>
    </row>
    <row r="26" spans="1:10" s="88" customFormat="1" ht="26.25">
      <c r="A26" s="139">
        <v>2280</v>
      </c>
      <c r="B26" s="127" t="s">
        <v>44</v>
      </c>
      <c r="C26" s="133">
        <f aca="true" t="shared" si="8" ref="C26:J26">SUM(C27:C28)</f>
        <v>1500</v>
      </c>
      <c r="D26" s="133">
        <f t="shared" si="8"/>
        <v>0</v>
      </c>
      <c r="E26" s="133">
        <f t="shared" si="8"/>
        <v>0</v>
      </c>
      <c r="F26" s="133">
        <f t="shared" si="8"/>
        <v>1500</v>
      </c>
      <c r="G26" s="133">
        <f t="shared" si="8"/>
        <v>1700</v>
      </c>
      <c r="H26" s="133">
        <f t="shared" si="8"/>
        <v>0</v>
      </c>
      <c r="I26" s="133">
        <f t="shared" si="8"/>
        <v>0</v>
      </c>
      <c r="J26" s="133">
        <f t="shared" si="8"/>
        <v>1700</v>
      </c>
    </row>
    <row r="27" spans="1:10" s="88" customFormat="1" ht="26.25">
      <c r="A27" s="139">
        <v>2281</v>
      </c>
      <c r="B27" s="127" t="s">
        <v>45</v>
      </c>
      <c r="C27" s="133"/>
      <c r="D27" s="133"/>
      <c r="E27" s="133"/>
      <c r="F27" s="133">
        <f t="shared" si="3"/>
        <v>0</v>
      </c>
      <c r="G27" s="133"/>
      <c r="H27" s="133"/>
      <c r="I27" s="133"/>
      <c r="J27" s="133">
        <f>G27+H27</f>
        <v>0</v>
      </c>
    </row>
    <row r="28" spans="1:10" s="88" customFormat="1" ht="26.25">
      <c r="A28" s="139">
        <v>2282</v>
      </c>
      <c r="B28" s="127" t="s">
        <v>46</v>
      </c>
      <c r="C28" s="133">
        <v>1500</v>
      </c>
      <c r="D28" s="133"/>
      <c r="E28" s="133"/>
      <c r="F28" s="133">
        <f t="shared" si="3"/>
        <v>1500</v>
      </c>
      <c r="G28" s="133">
        <v>1700</v>
      </c>
      <c r="H28" s="133"/>
      <c r="I28" s="133"/>
      <c r="J28" s="133">
        <f>G28+H28</f>
        <v>1700</v>
      </c>
    </row>
    <row r="29" spans="1:10" s="88" customFormat="1" ht="13.5">
      <c r="A29" s="138">
        <v>2400</v>
      </c>
      <c r="B29" s="126" t="s">
        <v>47</v>
      </c>
      <c r="C29" s="132">
        <f aca="true" t="shared" si="9" ref="C29:J29">SUM(C30:C31)</f>
        <v>0</v>
      </c>
      <c r="D29" s="132">
        <f t="shared" si="9"/>
        <v>0</v>
      </c>
      <c r="E29" s="132">
        <f t="shared" si="9"/>
        <v>0</v>
      </c>
      <c r="F29" s="132">
        <f t="shared" si="9"/>
        <v>0</v>
      </c>
      <c r="G29" s="132">
        <f t="shared" si="9"/>
        <v>0</v>
      </c>
      <c r="H29" s="132">
        <f t="shared" si="9"/>
        <v>0</v>
      </c>
      <c r="I29" s="132">
        <f t="shared" si="9"/>
        <v>0</v>
      </c>
      <c r="J29" s="132">
        <f t="shared" si="9"/>
        <v>0</v>
      </c>
    </row>
    <row r="30" spans="1:10" s="88" customFormat="1" ht="13.5">
      <c r="A30" s="139">
        <v>2410</v>
      </c>
      <c r="B30" s="127" t="s">
        <v>48</v>
      </c>
      <c r="C30" s="133"/>
      <c r="D30" s="133"/>
      <c r="E30" s="133"/>
      <c r="F30" s="133">
        <f t="shared" si="3"/>
        <v>0</v>
      </c>
      <c r="G30" s="133"/>
      <c r="H30" s="133"/>
      <c r="I30" s="133"/>
      <c r="J30" s="133">
        <f aca="true" t="shared" si="10" ref="J30:J35">G30+H30</f>
        <v>0</v>
      </c>
    </row>
    <row r="31" spans="1:10" s="88" customFormat="1" ht="13.5">
      <c r="A31" s="139">
        <v>2420</v>
      </c>
      <c r="B31" s="127" t="s">
        <v>49</v>
      </c>
      <c r="C31" s="133"/>
      <c r="D31" s="133"/>
      <c r="E31" s="133"/>
      <c r="F31" s="133">
        <f t="shared" si="3"/>
        <v>0</v>
      </c>
      <c r="G31" s="133"/>
      <c r="H31" s="133"/>
      <c r="I31" s="133"/>
      <c r="J31" s="133">
        <f t="shared" si="10"/>
        <v>0</v>
      </c>
    </row>
    <row r="32" spans="1:10" s="88" customFormat="1" ht="13.5">
      <c r="A32" s="138">
        <v>2600</v>
      </c>
      <c r="B32" s="126" t="s">
        <v>50</v>
      </c>
      <c r="C32" s="132">
        <f>SUM(C33:C35)</f>
        <v>0</v>
      </c>
      <c r="D32" s="132">
        <f>SUM(D33:D35)</f>
        <v>0</v>
      </c>
      <c r="E32" s="132">
        <f>SUM(E33:E35)</f>
        <v>0</v>
      </c>
      <c r="F32" s="132">
        <f t="shared" si="3"/>
        <v>0</v>
      </c>
      <c r="G32" s="132">
        <f>SUM(G33:G35)</f>
        <v>0</v>
      </c>
      <c r="H32" s="132">
        <f>SUM(H33:H35)</f>
        <v>0</v>
      </c>
      <c r="I32" s="132">
        <f>SUM(I33:I35)</f>
        <v>0</v>
      </c>
      <c r="J32" s="132">
        <f t="shared" si="10"/>
        <v>0</v>
      </c>
    </row>
    <row r="33" spans="1:10" s="88" customFormat="1" ht="13.5">
      <c r="A33" s="139">
        <v>2610</v>
      </c>
      <c r="B33" s="127" t="s">
        <v>51</v>
      </c>
      <c r="C33" s="133"/>
      <c r="D33" s="133"/>
      <c r="E33" s="133"/>
      <c r="F33" s="133">
        <f t="shared" si="3"/>
        <v>0</v>
      </c>
      <c r="G33" s="133"/>
      <c r="H33" s="133"/>
      <c r="I33" s="133"/>
      <c r="J33" s="133">
        <f t="shared" si="10"/>
        <v>0</v>
      </c>
    </row>
    <row r="34" spans="1:10" s="88" customFormat="1" ht="13.5">
      <c r="A34" s="140">
        <v>2620</v>
      </c>
      <c r="B34" s="128" t="s">
        <v>52</v>
      </c>
      <c r="C34" s="134"/>
      <c r="D34" s="134"/>
      <c r="E34" s="134"/>
      <c r="F34" s="134">
        <f t="shared" si="3"/>
        <v>0</v>
      </c>
      <c r="G34" s="134"/>
      <c r="H34" s="134"/>
      <c r="I34" s="134"/>
      <c r="J34" s="134">
        <f t="shared" si="10"/>
        <v>0</v>
      </c>
    </row>
    <row r="35" spans="1:10" s="88" customFormat="1" ht="13.5">
      <c r="A35" s="141">
        <v>2630</v>
      </c>
      <c r="B35" s="129" t="s">
        <v>53</v>
      </c>
      <c r="C35" s="133"/>
      <c r="D35" s="133"/>
      <c r="E35" s="133"/>
      <c r="F35" s="133">
        <f t="shared" si="3"/>
        <v>0</v>
      </c>
      <c r="G35" s="133"/>
      <c r="H35" s="133"/>
      <c r="I35" s="133"/>
      <c r="J35" s="133">
        <f t="shared" si="10"/>
        <v>0</v>
      </c>
    </row>
    <row r="36" spans="1:10" s="88" customFormat="1" ht="13.5">
      <c r="A36" s="142">
        <v>2700</v>
      </c>
      <c r="B36" s="130" t="s">
        <v>54</v>
      </c>
      <c r="C36" s="132">
        <f aca="true" t="shared" si="11" ref="C36:J36">SUM(C37:C39)</f>
        <v>0</v>
      </c>
      <c r="D36" s="132">
        <f t="shared" si="11"/>
        <v>0</v>
      </c>
      <c r="E36" s="132">
        <f t="shared" si="11"/>
        <v>0</v>
      </c>
      <c r="F36" s="132">
        <f t="shared" si="11"/>
        <v>0</v>
      </c>
      <c r="G36" s="132">
        <f t="shared" si="11"/>
        <v>0</v>
      </c>
      <c r="H36" s="132">
        <f t="shared" si="11"/>
        <v>0</v>
      </c>
      <c r="I36" s="132">
        <f t="shared" si="11"/>
        <v>0</v>
      </c>
      <c r="J36" s="132">
        <f t="shared" si="11"/>
        <v>0</v>
      </c>
    </row>
    <row r="37" spans="1:10" s="88" customFormat="1" ht="13.5">
      <c r="A37" s="141">
        <v>2710</v>
      </c>
      <c r="B37" s="129" t="s">
        <v>55</v>
      </c>
      <c r="C37" s="133"/>
      <c r="D37" s="133"/>
      <c r="E37" s="133"/>
      <c r="F37" s="133">
        <f>C37+D37</f>
        <v>0</v>
      </c>
      <c r="G37" s="133"/>
      <c r="H37" s="133"/>
      <c r="I37" s="133"/>
      <c r="J37" s="133">
        <f>G37+H37</f>
        <v>0</v>
      </c>
    </row>
    <row r="38" spans="1:10" s="88" customFormat="1" ht="13.5">
      <c r="A38" s="143">
        <v>2720</v>
      </c>
      <c r="B38" s="131" t="s">
        <v>56</v>
      </c>
      <c r="C38" s="135"/>
      <c r="D38" s="135"/>
      <c r="E38" s="135"/>
      <c r="F38" s="135">
        <f>C38+D38</f>
        <v>0</v>
      </c>
      <c r="G38" s="135"/>
      <c r="H38" s="135"/>
      <c r="I38" s="135"/>
      <c r="J38" s="135">
        <f>G38+H38</f>
        <v>0</v>
      </c>
    </row>
    <row r="39" spans="1:10" s="88" customFormat="1" ht="13.5">
      <c r="A39" s="139">
        <v>2730</v>
      </c>
      <c r="B39" s="127" t="s">
        <v>57</v>
      </c>
      <c r="C39" s="133"/>
      <c r="D39" s="133"/>
      <c r="E39" s="133"/>
      <c r="F39" s="133">
        <f>C39+D39</f>
        <v>0</v>
      </c>
      <c r="G39" s="133"/>
      <c r="H39" s="133"/>
      <c r="I39" s="133"/>
      <c r="J39" s="133">
        <f>G39+H39</f>
        <v>0</v>
      </c>
    </row>
    <row r="40" spans="1:10" s="88" customFormat="1" ht="13.5">
      <c r="A40" s="138">
        <v>2800</v>
      </c>
      <c r="B40" s="126" t="s">
        <v>58</v>
      </c>
      <c r="C40" s="132"/>
      <c r="D40" s="132"/>
      <c r="E40" s="132"/>
      <c r="F40" s="132">
        <f>C40+D40</f>
        <v>0</v>
      </c>
      <c r="G40" s="132"/>
      <c r="H40" s="132"/>
      <c r="I40" s="132"/>
      <c r="J40" s="132">
        <f>G40+H40</f>
        <v>0</v>
      </c>
    </row>
    <row r="41" spans="2:10" ht="15">
      <c r="B41" s="34"/>
      <c r="C41" s="34"/>
      <c r="D41" s="34"/>
      <c r="E41" s="34"/>
      <c r="F41" s="34"/>
      <c r="G41" s="88"/>
      <c r="H41" s="152"/>
      <c r="I41" s="152"/>
      <c r="J41" s="161"/>
    </row>
    <row r="42" spans="2:10" ht="15">
      <c r="B42" s="34"/>
      <c r="C42" s="34"/>
      <c r="D42" s="34"/>
      <c r="E42" s="34"/>
      <c r="F42" s="34"/>
      <c r="G42" s="88"/>
      <c r="H42" s="152"/>
      <c r="I42" s="152"/>
      <c r="J42" s="161"/>
    </row>
    <row r="43" spans="1:10" ht="12" customHeight="1">
      <c r="A43" s="92"/>
      <c r="B43" s="93"/>
      <c r="C43" s="94"/>
      <c r="D43" s="94"/>
      <c r="E43" s="94"/>
      <c r="F43" s="94"/>
      <c r="G43" s="94"/>
      <c r="H43" s="94"/>
      <c r="I43" s="94"/>
      <c r="J43" s="37" t="s">
        <v>114</v>
      </c>
    </row>
    <row r="44" spans="1:10" ht="15" customHeight="1">
      <c r="A44" s="347" t="s">
        <v>160</v>
      </c>
      <c r="B44" s="347" t="s">
        <v>98</v>
      </c>
      <c r="C44" s="350" t="s">
        <v>167</v>
      </c>
      <c r="D44" s="351"/>
      <c r="E44" s="351"/>
      <c r="F44" s="352"/>
      <c r="G44" s="350" t="s">
        <v>178</v>
      </c>
      <c r="H44" s="351"/>
      <c r="I44" s="351"/>
      <c r="J44" s="352"/>
    </row>
    <row r="45" spans="1:10" ht="60" customHeight="1">
      <c r="A45" s="349"/>
      <c r="B45" s="348"/>
      <c r="C45" s="197" t="s">
        <v>24</v>
      </c>
      <c r="D45" s="136" t="s">
        <v>25</v>
      </c>
      <c r="E45" s="177" t="s">
        <v>119</v>
      </c>
      <c r="F45" s="177" t="s">
        <v>122</v>
      </c>
      <c r="G45" s="197" t="s">
        <v>24</v>
      </c>
      <c r="H45" s="136" t="s">
        <v>25</v>
      </c>
      <c r="I45" s="177" t="s">
        <v>119</v>
      </c>
      <c r="J45" s="177" t="s">
        <v>123</v>
      </c>
    </row>
    <row r="46" spans="1:10" s="88" customFormat="1" ht="13.5">
      <c r="A46" s="69">
        <v>1</v>
      </c>
      <c r="B46" s="6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8" customFormat="1" ht="13.5">
      <c r="A47" s="138">
        <v>3000</v>
      </c>
      <c r="B47" s="126" t="s">
        <v>59</v>
      </c>
      <c r="C47" s="132">
        <f aca="true" t="shared" si="12" ref="C47:J47">C48+C62</f>
        <v>0</v>
      </c>
      <c r="D47" s="132">
        <f t="shared" si="12"/>
        <v>0</v>
      </c>
      <c r="E47" s="132">
        <f t="shared" si="12"/>
        <v>0</v>
      </c>
      <c r="F47" s="132">
        <f t="shared" si="12"/>
        <v>0</v>
      </c>
      <c r="G47" s="132">
        <f t="shared" si="12"/>
        <v>0</v>
      </c>
      <c r="H47" s="132">
        <f t="shared" si="12"/>
        <v>0</v>
      </c>
      <c r="I47" s="132">
        <f t="shared" si="12"/>
        <v>0</v>
      </c>
      <c r="J47" s="132">
        <f t="shared" si="12"/>
        <v>0</v>
      </c>
    </row>
    <row r="48" spans="1:10" s="88" customFormat="1" ht="13.5">
      <c r="A48" s="138">
        <v>3100</v>
      </c>
      <c r="B48" s="126" t="s">
        <v>60</v>
      </c>
      <c r="C48" s="132">
        <f aca="true" t="shared" si="13" ref="C48:J48">C49+C50+C53+C56+C60+C61</f>
        <v>0</v>
      </c>
      <c r="D48" s="132">
        <f t="shared" si="13"/>
        <v>0</v>
      </c>
      <c r="E48" s="132">
        <f t="shared" si="13"/>
        <v>0</v>
      </c>
      <c r="F48" s="132">
        <f t="shared" si="13"/>
        <v>0</v>
      </c>
      <c r="G48" s="132">
        <f t="shared" si="13"/>
        <v>0</v>
      </c>
      <c r="H48" s="132">
        <f t="shared" si="13"/>
        <v>0</v>
      </c>
      <c r="I48" s="132">
        <f t="shared" si="13"/>
        <v>0</v>
      </c>
      <c r="J48" s="132">
        <f t="shared" si="13"/>
        <v>0</v>
      </c>
    </row>
    <row r="49" spans="1:10" s="88" customFormat="1" ht="13.5">
      <c r="A49" s="139">
        <v>3110</v>
      </c>
      <c r="B49" s="127" t="s">
        <v>61</v>
      </c>
      <c r="C49" s="133"/>
      <c r="D49" s="133"/>
      <c r="E49" s="133"/>
      <c r="F49" s="133">
        <f aca="true" t="shared" si="14" ref="F49:F66">C49+D49</f>
        <v>0</v>
      </c>
      <c r="G49" s="133"/>
      <c r="H49" s="133"/>
      <c r="I49" s="133"/>
      <c r="J49" s="133">
        <f>G49+H49</f>
        <v>0</v>
      </c>
    </row>
    <row r="50" spans="1:10" s="88" customFormat="1" ht="13.5">
      <c r="A50" s="139">
        <v>3120</v>
      </c>
      <c r="B50" s="127" t="s">
        <v>62</v>
      </c>
      <c r="C50" s="133">
        <f aca="true" t="shared" si="15" ref="C50:J50">SUM(C51:C52)</f>
        <v>0</v>
      </c>
      <c r="D50" s="133">
        <f t="shared" si="15"/>
        <v>0</v>
      </c>
      <c r="E50" s="133">
        <f t="shared" si="15"/>
        <v>0</v>
      </c>
      <c r="F50" s="133">
        <f t="shared" si="15"/>
        <v>0</v>
      </c>
      <c r="G50" s="133">
        <f t="shared" si="15"/>
        <v>0</v>
      </c>
      <c r="H50" s="133">
        <f t="shared" si="15"/>
        <v>0</v>
      </c>
      <c r="I50" s="133">
        <f t="shared" si="15"/>
        <v>0</v>
      </c>
      <c r="J50" s="133">
        <f t="shared" si="15"/>
        <v>0</v>
      </c>
    </row>
    <row r="51" spans="1:10" s="88" customFormat="1" ht="13.5">
      <c r="A51" s="139">
        <v>3121</v>
      </c>
      <c r="B51" s="127" t="s">
        <v>63</v>
      </c>
      <c r="C51" s="133"/>
      <c r="D51" s="133"/>
      <c r="E51" s="133"/>
      <c r="F51" s="133">
        <f t="shared" si="14"/>
        <v>0</v>
      </c>
      <c r="G51" s="133"/>
      <c r="H51" s="133"/>
      <c r="I51" s="133"/>
      <c r="J51" s="133">
        <f>G51+H51</f>
        <v>0</v>
      </c>
    </row>
    <row r="52" spans="1:10" s="88" customFormat="1" ht="13.5">
      <c r="A52" s="139">
        <v>3122</v>
      </c>
      <c r="B52" s="127" t="s">
        <v>64</v>
      </c>
      <c r="C52" s="133"/>
      <c r="D52" s="133"/>
      <c r="E52" s="133"/>
      <c r="F52" s="133">
        <f t="shared" si="14"/>
        <v>0</v>
      </c>
      <c r="G52" s="133"/>
      <c r="H52" s="133"/>
      <c r="I52" s="133"/>
      <c r="J52" s="133">
        <f>G52+H52</f>
        <v>0</v>
      </c>
    </row>
    <row r="53" spans="1:10" s="88" customFormat="1" ht="13.5">
      <c r="A53" s="139">
        <v>3130</v>
      </c>
      <c r="B53" s="127" t="s">
        <v>65</v>
      </c>
      <c r="C53" s="133">
        <f aca="true" t="shared" si="16" ref="C53:J53">SUM(C54:C55)</f>
        <v>0</v>
      </c>
      <c r="D53" s="133">
        <f t="shared" si="16"/>
        <v>0</v>
      </c>
      <c r="E53" s="133">
        <f t="shared" si="16"/>
        <v>0</v>
      </c>
      <c r="F53" s="133">
        <f t="shared" si="16"/>
        <v>0</v>
      </c>
      <c r="G53" s="133">
        <f t="shared" si="16"/>
        <v>0</v>
      </c>
      <c r="H53" s="133">
        <f t="shared" si="16"/>
        <v>0</v>
      </c>
      <c r="I53" s="133">
        <f t="shared" si="16"/>
        <v>0</v>
      </c>
      <c r="J53" s="133">
        <f t="shared" si="16"/>
        <v>0</v>
      </c>
    </row>
    <row r="54" spans="1:10" s="88" customFormat="1" ht="13.5">
      <c r="A54" s="139">
        <v>3131</v>
      </c>
      <c r="B54" s="127" t="s">
        <v>66</v>
      </c>
      <c r="C54" s="133"/>
      <c r="D54" s="133"/>
      <c r="E54" s="133"/>
      <c r="F54" s="133">
        <f t="shared" si="14"/>
        <v>0</v>
      </c>
      <c r="G54" s="133"/>
      <c r="H54" s="133"/>
      <c r="I54" s="133"/>
      <c r="J54" s="133">
        <f>G54+H54</f>
        <v>0</v>
      </c>
    </row>
    <row r="55" spans="1:10" s="88" customFormat="1" ht="13.5">
      <c r="A55" s="139">
        <v>3132</v>
      </c>
      <c r="B55" s="127" t="s">
        <v>67</v>
      </c>
      <c r="C55" s="133"/>
      <c r="D55" s="133"/>
      <c r="E55" s="133"/>
      <c r="F55" s="133">
        <f t="shared" si="14"/>
        <v>0</v>
      </c>
      <c r="G55" s="133"/>
      <c r="H55" s="133"/>
      <c r="I55" s="133"/>
      <c r="J55" s="133">
        <f>G55+H55</f>
        <v>0</v>
      </c>
    </row>
    <row r="56" spans="1:10" s="88" customFormat="1" ht="13.5">
      <c r="A56" s="139">
        <v>3140</v>
      </c>
      <c r="B56" s="127" t="s">
        <v>68</v>
      </c>
      <c r="C56" s="133">
        <f aca="true" t="shared" si="17" ref="C56:J56">SUM(C57:C59)</f>
        <v>0</v>
      </c>
      <c r="D56" s="133">
        <f t="shared" si="17"/>
        <v>0</v>
      </c>
      <c r="E56" s="133">
        <f t="shared" si="17"/>
        <v>0</v>
      </c>
      <c r="F56" s="133">
        <f t="shared" si="17"/>
        <v>0</v>
      </c>
      <c r="G56" s="133">
        <f t="shared" si="17"/>
        <v>0</v>
      </c>
      <c r="H56" s="133">
        <f t="shared" si="17"/>
        <v>0</v>
      </c>
      <c r="I56" s="133">
        <f t="shared" si="17"/>
        <v>0</v>
      </c>
      <c r="J56" s="133">
        <f t="shared" si="17"/>
        <v>0</v>
      </c>
    </row>
    <row r="57" spans="1:10" s="88" customFormat="1" ht="13.5">
      <c r="A57" s="139">
        <v>3141</v>
      </c>
      <c r="B57" s="127" t="s">
        <v>69</v>
      </c>
      <c r="C57" s="133"/>
      <c r="D57" s="133"/>
      <c r="E57" s="133"/>
      <c r="F57" s="133">
        <f t="shared" si="14"/>
        <v>0</v>
      </c>
      <c r="G57" s="133"/>
      <c r="H57" s="133"/>
      <c r="I57" s="133"/>
      <c r="J57" s="133">
        <f>G57+H57</f>
        <v>0</v>
      </c>
    </row>
    <row r="58" spans="1:10" s="88" customFormat="1" ht="13.5">
      <c r="A58" s="139">
        <v>3142</v>
      </c>
      <c r="B58" s="127" t="s">
        <v>70</v>
      </c>
      <c r="C58" s="133"/>
      <c r="D58" s="133"/>
      <c r="E58" s="133"/>
      <c r="F58" s="133">
        <f t="shared" si="14"/>
        <v>0</v>
      </c>
      <c r="G58" s="133"/>
      <c r="H58" s="133"/>
      <c r="I58" s="133"/>
      <c r="J58" s="133">
        <f>G58+H58</f>
        <v>0</v>
      </c>
    </row>
    <row r="59" spans="1:10" s="88" customFormat="1" ht="13.5">
      <c r="A59" s="139">
        <v>3143</v>
      </c>
      <c r="B59" s="127" t="s">
        <v>71</v>
      </c>
      <c r="C59" s="133"/>
      <c r="D59" s="133"/>
      <c r="E59" s="133"/>
      <c r="F59" s="133">
        <f t="shared" si="14"/>
        <v>0</v>
      </c>
      <c r="G59" s="133"/>
      <c r="H59" s="133"/>
      <c r="I59" s="133"/>
      <c r="J59" s="133">
        <f>G59+H59</f>
        <v>0</v>
      </c>
    </row>
    <row r="60" spans="1:10" s="88" customFormat="1" ht="13.5">
      <c r="A60" s="139">
        <v>3150</v>
      </c>
      <c r="B60" s="127" t="s">
        <v>72</v>
      </c>
      <c r="C60" s="133"/>
      <c r="D60" s="133"/>
      <c r="E60" s="133"/>
      <c r="F60" s="133">
        <f t="shared" si="14"/>
        <v>0</v>
      </c>
      <c r="G60" s="133"/>
      <c r="H60" s="133"/>
      <c r="I60" s="133"/>
      <c r="J60" s="133">
        <f>G60+H60</f>
        <v>0</v>
      </c>
    </row>
    <row r="61" spans="1:10" s="88" customFormat="1" ht="13.5">
      <c r="A61" s="139">
        <v>3160</v>
      </c>
      <c r="B61" s="127" t="s">
        <v>73</v>
      </c>
      <c r="C61" s="133"/>
      <c r="D61" s="133"/>
      <c r="E61" s="133"/>
      <c r="F61" s="133">
        <f t="shared" si="14"/>
        <v>0</v>
      </c>
      <c r="G61" s="133"/>
      <c r="H61" s="133"/>
      <c r="I61" s="133"/>
      <c r="J61" s="133">
        <f>G61+H61</f>
        <v>0</v>
      </c>
    </row>
    <row r="62" spans="1:10" s="88" customFormat="1" ht="13.5">
      <c r="A62" s="138">
        <v>3200</v>
      </c>
      <c r="B62" s="126" t="s">
        <v>74</v>
      </c>
      <c r="C62" s="132">
        <f aca="true" t="shared" si="18" ref="C62:J62">SUM(C63:C66)</f>
        <v>0</v>
      </c>
      <c r="D62" s="132">
        <f t="shared" si="18"/>
        <v>0</v>
      </c>
      <c r="E62" s="132">
        <f t="shared" si="18"/>
        <v>0</v>
      </c>
      <c r="F62" s="132">
        <f t="shared" si="18"/>
        <v>0</v>
      </c>
      <c r="G62" s="132">
        <f t="shared" si="18"/>
        <v>0</v>
      </c>
      <c r="H62" s="132">
        <f t="shared" si="18"/>
        <v>0</v>
      </c>
      <c r="I62" s="132">
        <f t="shared" si="18"/>
        <v>0</v>
      </c>
      <c r="J62" s="132">
        <f t="shared" si="18"/>
        <v>0</v>
      </c>
    </row>
    <row r="63" spans="1:10" s="88" customFormat="1" ht="13.5">
      <c r="A63" s="139">
        <v>3210</v>
      </c>
      <c r="B63" s="127" t="s">
        <v>75</v>
      </c>
      <c r="C63" s="133"/>
      <c r="D63" s="133"/>
      <c r="E63" s="133"/>
      <c r="F63" s="133">
        <f t="shared" si="14"/>
        <v>0</v>
      </c>
      <c r="G63" s="133"/>
      <c r="H63" s="133"/>
      <c r="I63" s="133"/>
      <c r="J63" s="133">
        <f>G63+H63</f>
        <v>0</v>
      </c>
    </row>
    <row r="64" spans="1:10" s="88" customFormat="1" ht="13.5">
      <c r="A64" s="139">
        <v>3220</v>
      </c>
      <c r="B64" s="127" t="s">
        <v>76</v>
      </c>
      <c r="C64" s="133"/>
      <c r="D64" s="133"/>
      <c r="E64" s="133"/>
      <c r="F64" s="133">
        <f t="shared" si="14"/>
        <v>0</v>
      </c>
      <c r="G64" s="133"/>
      <c r="H64" s="133"/>
      <c r="I64" s="133"/>
      <c r="J64" s="133">
        <f>G64+H64</f>
        <v>0</v>
      </c>
    </row>
    <row r="65" spans="1:10" s="88" customFormat="1" ht="13.5">
      <c r="A65" s="139">
        <v>3230</v>
      </c>
      <c r="B65" s="127" t="s">
        <v>77</v>
      </c>
      <c r="C65" s="133"/>
      <c r="D65" s="133"/>
      <c r="E65" s="133"/>
      <c r="F65" s="133">
        <f t="shared" si="14"/>
        <v>0</v>
      </c>
      <c r="G65" s="133"/>
      <c r="H65" s="133"/>
      <c r="I65" s="133"/>
      <c r="J65" s="133">
        <f>G65+H65</f>
        <v>0</v>
      </c>
    </row>
    <row r="66" spans="1:10" s="88" customFormat="1" ht="13.5">
      <c r="A66" s="140">
        <v>3240</v>
      </c>
      <c r="B66" s="127" t="s">
        <v>78</v>
      </c>
      <c r="C66" s="133"/>
      <c r="D66" s="133"/>
      <c r="E66" s="133"/>
      <c r="F66" s="133">
        <f t="shared" si="14"/>
        <v>0</v>
      </c>
      <c r="G66" s="133"/>
      <c r="H66" s="133"/>
      <c r="I66" s="133"/>
      <c r="J66" s="133">
        <f>G66+H66</f>
        <v>0</v>
      </c>
    </row>
    <row r="67" spans="1:10" s="88" customFormat="1" ht="13.5">
      <c r="A67" s="191"/>
      <c r="B67" s="114" t="s">
        <v>116</v>
      </c>
      <c r="C67" s="137">
        <f aca="true" t="shared" si="19" ref="C67:J67">C6+C47</f>
        <v>1500</v>
      </c>
      <c r="D67" s="137">
        <f t="shared" si="19"/>
        <v>0</v>
      </c>
      <c r="E67" s="137">
        <f t="shared" si="19"/>
        <v>0</v>
      </c>
      <c r="F67" s="137">
        <f t="shared" si="19"/>
        <v>1500</v>
      </c>
      <c r="G67" s="137">
        <f t="shared" si="19"/>
        <v>1700</v>
      </c>
      <c r="H67" s="137">
        <f t="shared" si="19"/>
        <v>0</v>
      </c>
      <c r="I67" s="137">
        <f t="shared" si="19"/>
        <v>0</v>
      </c>
      <c r="J67" s="137">
        <f t="shared" si="19"/>
        <v>1700</v>
      </c>
    </row>
    <row r="68" spans="1:10" s="111" customFormat="1" ht="13.5">
      <c r="A68" s="144"/>
      <c r="B68" s="145"/>
      <c r="C68" s="146"/>
      <c r="D68" s="146"/>
      <c r="E68" s="146"/>
      <c r="F68" s="146"/>
      <c r="G68" s="146"/>
      <c r="H68" s="146"/>
      <c r="I68" s="146"/>
      <c r="J68" s="146"/>
    </row>
    <row r="69" spans="1:10" ht="15">
      <c r="A69" s="62" t="s">
        <v>202</v>
      </c>
      <c r="B69" s="62"/>
      <c r="C69" s="62"/>
      <c r="D69" s="62"/>
      <c r="E69" s="62"/>
      <c r="F69" s="62"/>
      <c r="G69" s="62"/>
      <c r="H69" s="62"/>
      <c r="I69" s="62"/>
      <c r="J69" s="37" t="s">
        <v>114</v>
      </c>
    </row>
    <row r="70" spans="1:10" ht="15" customHeight="1">
      <c r="A70" s="347" t="s">
        <v>161</v>
      </c>
      <c r="B70" s="347" t="s">
        <v>98</v>
      </c>
      <c r="C70" s="350" t="s">
        <v>167</v>
      </c>
      <c r="D70" s="351"/>
      <c r="E70" s="351"/>
      <c r="F70" s="352"/>
      <c r="G70" s="350" t="s">
        <v>178</v>
      </c>
      <c r="H70" s="351"/>
      <c r="I70" s="351"/>
      <c r="J70" s="352"/>
    </row>
    <row r="71" spans="1:10" ht="41.25">
      <c r="A71" s="348"/>
      <c r="B71" s="349"/>
      <c r="C71" s="197" t="s">
        <v>24</v>
      </c>
      <c r="D71" s="136" t="s">
        <v>25</v>
      </c>
      <c r="E71" s="177" t="s">
        <v>119</v>
      </c>
      <c r="F71" s="177" t="s">
        <v>122</v>
      </c>
      <c r="G71" s="197" t="s">
        <v>24</v>
      </c>
      <c r="H71" s="136" t="s">
        <v>25</v>
      </c>
      <c r="I71" s="177" t="s">
        <v>119</v>
      </c>
      <c r="J71" s="177" t="s">
        <v>123</v>
      </c>
    </row>
    <row r="72" spans="1:10" s="88" customFormat="1" ht="13.5">
      <c r="A72" s="69">
        <v>1</v>
      </c>
      <c r="B72" s="69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8" customFormat="1" ht="13.5">
      <c r="A73" s="69"/>
      <c r="B73" s="87"/>
      <c r="C73" s="172"/>
      <c r="D73" s="149"/>
      <c r="E73" s="149"/>
      <c r="F73" s="149"/>
      <c r="G73" s="149"/>
      <c r="H73" s="149"/>
      <c r="I73" s="149"/>
      <c r="J73" s="149"/>
    </row>
    <row r="74" spans="1:10" s="88" customFormat="1" ht="13.5">
      <c r="A74" s="69"/>
      <c r="B74" s="87"/>
      <c r="C74" s="172"/>
      <c r="D74" s="149"/>
      <c r="E74" s="149"/>
      <c r="F74" s="149"/>
      <c r="G74" s="149"/>
      <c r="H74" s="149"/>
      <c r="I74" s="149"/>
      <c r="J74" s="149"/>
    </row>
    <row r="75" spans="1:10" s="88" customFormat="1" ht="13.5">
      <c r="A75" s="148"/>
      <c r="B75" s="114" t="s">
        <v>116</v>
      </c>
      <c r="C75" s="147"/>
      <c r="D75" s="121"/>
      <c r="E75" s="121"/>
      <c r="F75" s="121"/>
      <c r="G75" s="121"/>
      <c r="H75" s="121"/>
      <c r="I75" s="121"/>
      <c r="J75" s="121"/>
    </row>
  </sheetData>
  <mergeCells count="12"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workbookViewId="0" topLeftCell="A10">
      <selection activeCell="M37" sqref="M37"/>
    </sheetView>
  </sheetViews>
  <sheetFormatPr defaultColWidth="9.00390625" defaultRowHeight="12.75"/>
  <cols>
    <col min="1" max="1" width="3.50390625" style="36" customWidth="1"/>
    <col min="2" max="2" width="35.50390625" style="36" customWidth="1"/>
    <col min="3" max="14" width="11.50390625" style="36" customWidth="1"/>
    <col min="15" max="16384" width="9.125" style="36" customWidth="1"/>
  </cols>
  <sheetData>
    <row r="1" spans="6:14" s="66" customFormat="1" ht="15">
      <c r="F1" s="34"/>
      <c r="G1" s="34"/>
      <c r="H1" s="34"/>
      <c r="I1" s="34"/>
      <c r="J1" s="34"/>
      <c r="K1" s="59"/>
      <c r="L1" s="152"/>
      <c r="M1" s="152"/>
      <c r="N1" s="161"/>
    </row>
    <row r="2" spans="1:14" s="66" customFormat="1" ht="15">
      <c r="A2" s="34" t="s">
        <v>124</v>
      </c>
      <c r="B2" s="34"/>
      <c r="C2" s="34"/>
      <c r="D2" s="34"/>
      <c r="E2" s="34"/>
      <c r="F2" s="34"/>
      <c r="G2" s="34"/>
      <c r="H2" s="34"/>
      <c r="I2" s="34"/>
      <c r="J2" s="34"/>
      <c r="K2" s="59"/>
      <c r="L2" s="152"/>
      <c r="M2" s="152"/>
      <c r="N2" s="161"/>
    </row>
    <row r="3" spans="1:14" ht="15.75" customHeight="1">
      <c r="A3" s="35" t="s">
        <v>203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24" customFormat="1" ht="15" customHeight="1">
      <c r="A4" s="347" t="s">
        <v>12</v>
      </c>
      <c r="B4" s="347" t="s">
        <v>125</v>
      </c>
      <c r="C4" s="291" t="s">
        <v>175</v>
      </c>
      <c r="D4" s="292"/>
      <c r="E4" s="292"/>
      <c r="F4" s="293"/>
      <c r="G4" s="291" t="s">
        <v>176</v>
      </c>
      <c r="H4" s="292"/>
      <c r="I4" s="292"/>
      <c r="J4" s="293"/>
      <c r="K4" s="291" t="s">
        <v>177</v>
      </c>
      <c r="L4" s="292"/>
      <c r="M4" s="292"/>
      <c r="N4" s="293"/>
    </row>
    <row r="5" spans="1:14" s="88" customFormat="1" ht="54.75">
      <c r="A5" s="348"/>
      <c r="B5" s="348"/>
      <c r="C5" s="197" t="s">
        <v>24</v>
      </c>
      <c r="D5" s="136" t="s">
        <v>25</v>
      </c>
      <c r="E5" s="177" t="s">
        <v>119</v>
      </c>
      <c r="F5" s="177" t="s">
        <v>122</v>
      </c>
      <c r="G5" s="197" t="s">
        <v>24</v>
      </c>
      <c r="H5" s="136" t="s">
        <v>25</v>
      </c>
      <c r="I5" s="177" t="s">
        <v>119</v>
      </c>
      <c r="J5" s="177" t="s">
        <v>123</v>
      </c>
      <c r="K5" s="197" t="s">
        <v>24</v>
      </c>
      <c r="L5" s="136" t="s">
        <v>25</v>
      </c>
      <c r="M5" s="177" t="s">
        <v>119</v>
      </c>
      <c r="N5" s="177" t="s">
        <v>20</v>
      </c>
    </row>
    <row r="6" spans="1:14" s="88" customFormat="1" ht="13.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</row>
    <row r="7" spans="1:14" s="88" customFormat="1" ht="46.5" customHeight="1">
      <c r="A7" s="155">
        <v>1</v>
      </c>
      <c r="B7" s="155" t="s">
        <v>267</v>
      </c>
      <c r="C7" s="149">
        <v>849.9</v>
      </c>
      <c r="D7" s="125"/>
      <c r="E7" s="125"/>
      <c r="F7" s="120">
        <f>C7</f>
        <v>849.9</v>
      </c>
      <c r="G7" s="149">
        <v>1060.6</v>
      </c>
      <c r="H7" s="125"/>
      <c r="I7" s="125"/>
      <c r="J7" s="120">
        <f>G7</f>
        <v>1060.6</v>
      </c>
      <c r="K7" s="149">
        <v>1300</v>
      </c>
      <c r="L7" s="125"/>
      <c r="M7" s="125"/>
      <c r="N7" s="120">
        <f>K7</f>
        <v>1300</v>
      </c>
    </row>
    <row r="8" spans="1:14" s="88" customFormat="1" ht="13.5">
      <c r="A8" s="155"/>
      <c r="B8" s="155"/>
      <c r="C8" s="149"/>
      <c r="D8" s="149"/>
      <c r="E8" s="149"/>
      <c r="F8" s="120"/>
      <c r="G8" s="149"/>
      <c r="H8" s="149"/>
      <c r="I8" s="149"/>
      <c r="J8" s="120"/>
      <c r="K8" s="149"/>
      <c r="L8" s="149"/>
      <c r="M8" s="149"/>
      <c r="N8" s="120"/>
    </row>
    <row r="9" spans="1:14" s="88" customFormat="1" ht="13.5">
      <c r="A9" s="155"/>
      <c r="B9" s="155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s="88" customFormat="1" ht="13.5">
      <c r="A10" s="155"/>
      <c r="B10" s="15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s="88" customFormat="1" ht="13.5">
      <c r="A11" s="155"/>
      <c r="B11" s="155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s="88" customFormat="1" ht="13.5">
      <c r="A12" s="155"/>
      <c r="B12" s="155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s="88" customFormat="1" ht="13.5">
      <c r="A13" s="155"/>
      <c r="B13" s="155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s="88" customFormat="1" ht="13.5">
      <c r="A14" s="155"/>
      <c r="B14" s="155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s="88" customFormat="1" ht="13.5">
      <c r="A15" s="155"/>
      <c r="B15" s="155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s="88" customFormat="1" ht="13.5">
      <c r="A16" s="155"/>
      <c r="B16" s="155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s="88" customFormat="1" ht="13.5">
      <c r="A17" s="136"/>
      <c r="B17" s="32" t="s">
        <v>116</v>
      </c>
      <c r="C17" s="121">
        <f>C7</f>
        <v>849.9</v>
      </c>
      <c r="D17" s="121">
        <f aca="true" t="shared" si="0" ref="D17:N17">D7</f>
        <v>0</v>
      </c>
      <c r="E17" s="121">
        <f t="shared" si="0"/>
        <v>0</v>
      </c>
      <c r="F17" s="121">
        <f t="shared" si="0"/>
        <v>849.9</v>
      </c>
      <c r="G17" s="121">
        <f t="shared" si="0"/>
        <v>1060.6</v>
      </c>
      <c r="H17" s="121">
        <f t="shared" si="0"/>
        <v>0</v>
      </c>
      <c r="I17" s="121">
        <f t="shared" si="0"/>
        <v>0</v>
      </c>
      <c r="J17" s="121">
        <f t="shared" si="0"/>
        <v>1060.6</v>
      </c>
      <c r="K17" s="121">
        <f t="shared" si="0"/>
        <v>1300</v>
      </c>
      <c r="L17" s="121">
        <f t="shared" si="0"/>
        <v>0</v>
      </c>
      <c r="M17" s="121">
        <f t="shared" si="0"/>
        <v>0</v>
      </c>
      <c r="N17" s="121">
        <f t="shared" si="0"/>
        <v>1300</v>
      </c>
    </row>
    <row r="18" s="88" customFormat="1" ht="13.5"/>
    <row r="19" spans="1:14" s="88" customFormat="1" ht="15">
      <c r="A19" s="35" t="s">
        <v>204</v>
      </c>
      <c r="C19" s="151"/>
      <c r="D19" s="151"/>
      <c r="E19" s="151"/>
      <c r="F19" s="151"/>
      <c r="G19" s="151"/>
      <c r="H19" s="151"/>
      <c r="I19" s="151"/>
      <c r="J19" s="151"/>
      <c r="N19" s="37" t="s">
        <v>114</v>
      </c>
    </row>
    <row r="20" spans="1:14" s="88" customFormat="1" ht="13.5">
      <c r="A20" s="347" t="s">
        <v>12</v>
      </c>
      <c r="B20" s="356" t="s">
        <v>125</v>
      </c>
      <c r="C20" s="357"/>
      <c r="D20" s="357"/>
      <c r="E20" s="357"/>
      <c r="F20" s="358"/>
      <c r="G20" s="350" t="s">
        <v>167</v>
      </c>
      <c r="H20" s="351"/>
      <c r="I20" s="351"/>
      <c r="J20" s="352"/>
      <c r="K20" s="350" t="s">
        <v>178</v>
      </c>
      <c r="L20" s="351"/>
      <c r="M20" s="351"/>
      <c r="N20" s="352"/>
    </row>
    <row r="21" spans="1:14" s="88" customFormat="1" ht="54.75">
      <c r="A21" s="348"/>
      <c r="B21" s="359"/>
      <c r="C21" s="360"/>
      <c r="D21" s="360"/>
      <c r="E21" s="360"/>
      <c r="F21" s="361"/>
      <c r="G21" s="197" t="s">
        <v>24</v>
      </c>
      <c r="H21" s="136" t="s">
        <v>25</v>
      </c>
      <c r="I21" s="177" t="s">
        <v>119</v>
      </c>
      <c r="J21" s="177" t="s">
        <v>122</v>
      </c>
      <c r="K21" s="197" t="s">
        <v>24</v>
      </c>
      <c r="L21" s="136" t="s">
        <v>25</v>
      </c>
      <c r="M21" s="177" t="s">
        <v>119</v>
      </c>
      <c r="N21" s="177" t="s">
        <v>123</v>
      </c>
    </row>
    <row r="22" spans="1:14" s="88" customFormat="1" ht="13.5">
      <c r="A22" s="69">
        <v>1</v>
      </c>
      <c r="B22" s="353">
        <v>2</v>
      </c>
      <c r="C22" s="353"/>
      <c r="D22" s="353"/>
      <c r="E22" s="353"/>
      <c r="F22" s="353"/>
      <c r="G22" s="69">
        <v>3</v>
      </c>
      <c r="H22" s="69">
        <v>4</v>
      </c>
      <c r="I22" s="69">
        <v>5</v>
      </c>
      <c r="J22" s="69">
        <v>6</v>
      </c>
      <c r="K22" s="69">
        <v>7</v>
      </c>
      <c r="L22" s="69">
        <v>8</v>
      </c>
      <c r="M22" s="69">
        <v>9</v>
      </c>
      <c r="N22" s="69">
        <v>10</v>
      </c>
    </row>
    <row r="23" spans="1:14" s="88" customFormat="1" ht="35.25" customHeight="1">
      <c r="A23" s="155">
        <v>1</v>
      </c>
      <c r="B23" s="354" t="str">
        <f>B7</f>
        <v>Фінансування заходів та реалізація проектів на виконання Регіональної програми "Молодь Закарпаття"</v>
      </c>
      <c r="C23" s="354"/>
      <c r="D23" s="354"/>
      <c r="E23" s="354"/>
      <c r="F23" s="354"/>
      <c r="G23" s="149">
        <v>1500</v>
      </c>
      <c r="H23" s="125"/>
      <c r="I23" s="125"/>
      <c r="J23" s="120">
        <f>G23</f>
        <v>1500</v>
      </c>
      <c r="K23" s="149">
        <v>1700</v>
      </c>
      <c r="L23" s="125"/>
      <c r="M23" s="125"/>
      <c r="N23" s="120">
        <f>K23</f>
        <v>1700</v>
      </c>
    </row>
    <row r="24" spans="1:14" s="88" customFormat="1" ht="13.5">
      <c r="A24" s="155"/>
      <c r="B24" s="354"/>
      <c r="C24" s="354"/>
      <c r="D24" s="354"/>
      <c r="E24" s="354"/>
      <c r="F24" s="354"/>
      <c r="G24" s="149"/>
      <c r="H24" s="149"/>
      <c r="I24" s="149"/>
      <c r="J24" s="120"/>
      <c r="K24" s="149"/>
      <c r="L24" s="149"/>
      <c r="M24" s="149"/>
      <c r="N24" s="120"/>
    </row>
    <row r="25" spans="1:14" s="88" customFormat="1" ht="13.5">
      <c r="A25" s="155"/>
      <c r="B25" s="354"/>
      <c r="C25" s="354"/>
      <c r="D25" s="354"/>
      <c r="E25" s="354"/>
      <c r="F25" s="354"/>
      <c r="G25" s="149"/>
      <c r="H25" s="149"/>
      <c r="I25" s="149"/>
      <c r="J25" s="120"/>
      <c r="K25" s="149"/>
      <c r="L25" s="149"/>
      <c r="M25" s="149"/>
      <c r="N25" s="120"/>
    </row>
    <row r="26" spans="1:14" s="88" customFormat="1" ht="13.5">
      <c r="A26" s="155"/>
      <c r="B26" s="354"/>
      <c r="C26" s="354"/>
      <c r="D26" s="354"/>
      <c r="E26" s="354"/>
      <c r="F26" s="354"/>
      <c r="G26" s="120"/>
      <c r="H26" s="120"/>
      <c r="I26" s="120"/>
      <c r="J26" s="120"/>
      <c r="K26" s="120"/>
      <c r="L26" s="120"/>
      <c r="M26" s="120"/>
      <c r="N26" s="120"/>
    </row>
    <row r="27" spans="1:14" s="88" customFormat="1" ht="13.5">
      <c r="A27" s="155"/>
      <c r="B27" s="354"/>
      <c r="C27" s="354"/>
      <c r="D27" s="354"/>
      <c r="E27" s="354"/>
      <c r="F27" s="354"/>
      <c r="G27" s="120"/>
      <c r="H27" s="120"/>
      <c r="I27" s="120"/>
      <c r="J27" s="120"/>
      <c r="K27" s="120"/>
      <c r="L27" s="120"/>
      <c r="M27" s="120"/>
      <c r="N27" s="120"/>
    </row>
    <row r="28" spans="1:14" s="88" customFormat="1" ht="13.5">
      <c r="A28" s="155"/>
      <c r="B28" s="354"/>
      <c r="C28" s="354"/>
      <c r="D28" s="354"/>
      <c r="E28" s="354"/>
      <c r="F28" s="354"/>
      <c r="G28" s="120"/>
      <c r="H28" s="120"/>
      <c r="I28" s="120"/>
      <c r="J28" s="120"/>
      <c r="K28" s="120"/>
      <c r="L28" s="120"/>
      <c r="M28" s="120"/>
      <c r="N28" s="120"/>
    </row>
    <row r="29" spans="1:14" s="88" customFormat="1" ht="13.5">
      <c r="A29" s="155"/>
      <c r="B29" s="354"/>
      <c r="C29" s="354"/>
      <c r="D29" s="354"/>
      <c r="E29" s="354"/>
      <c r="F29" s="354"/>
      <c r="G29" s="120"/>
      <c r="H29" s="120"/>
      <c r="I29" s="120"/>
      <c r="J29" s="120"/>
      <c r="K29" s="120"/>
      <c r="L29" s="120"/>
      <c r="M29" s="120"/>
      <c r="N29" s="120"/>
    </row>
    <row r="30" spans="1:14" s="88" customFormat="1" ht="13.5">
      <c r="A30" s="155"/>
      <c r="B30" s="354"/>
      <c r="C30" s="354"/>
      <c r="D30" s="354"/>
      <c r="E30" s="354"/>
      <c r="F30" s="354"/>
      <c r="G30" s="120"/>
      <c r="H30" s="120"/>
      <c r="I30" s="120"/>
      <c r="J30" s="120"/>
      <c r="K30" s="120"/>
      <c r="L30" s="120"/>
      <c r="M30" s="120"/>
      <c r="N30" s="120"/>
    </row>
    <row r="31" spans="1:14" s="88" customFormat="1" ht="13.5">
      <c r="A31" s="155"/>
      <c r="B31" s="354"/>
      <c r="C31" s="354"/>
      <c r="D31" s="354"/>
      <c r="E31" s="354"/>
      <c r="F31" s="354"/>
      <c r="G31" s="120"/>
      <c r="H31" s="120"/>
      <c r="I31" s="120"/>
      <c r="J31" s="120"/>
      <c r="K31" s="120"/>
      <c r="L31" s="120"/>
      <c r="M31" s="120"/>
      <c r="N31" s="120"/>
    </row>
    <row r="32" spans="1:14" s="88" customFormat="1" ht="13.5">
      <c r="A32" s="155"/>
      <c r="B32" s="354"/>
      <c r="C32" s="354"/>
      <c r="D32" s="354"/>
      <c r="E32" s="354"/>
      <c r="F32" s="354"/>
      <c r="G32" s="120"/>
      <c r="H32" s="120"/>
      <c r="I32" s="120"/>
      <c r="J32" s="120"/>
      <c r="K32" s="120"/>
      <c r="L32" s="120"/>
      <c r="M32" s="120"/>
      <c r="N32" s="120"/>
    </row>
    <row r="33" spans="1:14" s="88" customFormat="1" ht="13.5">
      <c r="A33" s="136"/>
      <c r="B33" s="355" t="s">
        <v>116</v>
      </c>
      <c r="C33" s="355"/>
      <c r="D33" s="355"/>
      <c r="E33" s="355"/>
      <c r="F33" s="355"/>
      <c r="G33" s="121">
        <f>G23</f>
        <v>1500</v>
      </c>
      <c r="H33" s="121">
        <f aca="true" t="shared" si="1" ref="H33:N33">H23</f>
        <v>0</v>
      </c>
      <c r="I33" s="121">
        <f t="shared" si="1"/>
        <v>0</v>
      </c>
      <c r="J33" s="121">
        <f t="shared" si="1"/>
        <v>1500</v>
      </c>
      <c r="K33" s="121">
        <f t="shared" si="1"/>
        <v>1700</v>
      </c>
      <c r="L33" s="121">
        <f t="shared" si="1"/>
        <v>0</v>
      </c>
      <c r="M33" s="121">
        <f t="shared" si="1"/>
        <v>0</v>
      </c>
      <c r="N33" s="121">
        <f t="shared" si="1"/>
        <v>1700</v>
      </c>
    </row>
  </sheetData>
  <mergeCells count="21">
    <mergeCell ref="A20:A21"/>
    <mergeCell ref="K4:N4"/>
    <mergeCell ref="B4:B5"/>
    <mergeCell ref="A4:A5"/>
    <mergeCell ref="C4:F4"/>
    <mergeCell ref="G4:J4"/>
    <mergeCell ref="B20:F21"/>
    <mergeCell ref="G20:J20"/>
    <mergeCell ref="K20:N20"/>
    <mergeCell ref="B33:F33"/>
    <mergeCell ref="B26:F26"/>
    <mergeCell ref="B27:F27"/>
    <mergeCell ref="B28:F28"/>
    <mergeCell ref="B29:F29"/>
    <mergeCell ref="B30:F30"/>
    <mergeCell ref="B31:F31"/>
    <mergeCell ref="B22:F22"/>
    <mergeCell ref="B23:F23"/>
    <mergeCell ref="B24:F24"/>
    <mergeCell ref="B32:F32"/>
    <mergeCell ref="B25:F2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Zeros="0" zoomScaleSheetLayoutView="90" workbookViewId="0" topLeftCell="A1">
      <selection activeCell="C10" sqref="C10"/>
    </sheetView>
  </sheetViews>
  <sheetFormatPr defaultColWidth="9.00390625" defaultRowHeight="12.75"/>
  <cols>
    <col min="1" max="1" width="3.50390625" style="36" customWidth="1"/>
    <col min="2" max="2" width="41.625" style="36" customWidth="1"/>
    <col min="3" max="3" width="8.625" style="36" customWidth="1"/>
    <col min="4" max="6" width="7.875" style="36" customWidth="1"/>
    <col min="7" max="7" width="9.87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11.50390625" style="36" bestFit="1" customWidth="1"/>
    <col min="14" max="15" width="11.875" style="36" customWidth="1"/>
    <col min="16" max="16384" width="9.125" style="36" customWidth="1"/>
  </cols>
  <sheetData>
    <row r="1" spans="8:15" s="66" customFormat="1" ht="15">
      <c r="H1" s="34"/>
      <c r="I1" s="34"/>
      <c r="J1" s="152"/>
      <c r="L1" s="59"/>
      <c r="M1" s="152"/>
      <c r="N1" s="152"/>
      <c r="O1" s="161"/>
    </row>
    <row r="2" spans="1:15" s="66" customFormat="1" ht="15">
      <c r="A2" s="34" t="s">
        <v>126</v>
      </c>
      <c r="B2" s="34"/>
      <c r="C2" s="34"/>
      <c r="D2" s="34"/>
      <c r="E2" s="34"/>
      <c r="F2" s="34"/>
      <c r="G2" s="34"/>
      <c r="H2" s="34"/>
      <c r="I2" s="34"/>
      <c r="J2" s="152"/>
      <c r="K2" s="152"/>
      <c r="L2" s="59"/>
      <c r="M2" s="152"/>
      <c r="N2" s="152"/>
      <c r="O2" s="161"/>
    </row>
    <row r="3" spans="1:14" ht="15">
      <c r="A3" s="35" t="s">
        <v>205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4" customFormat="1" ht="13.5">
      <c r="A4" s="347" t="s">
        <v>12</v>
      </c>
      <c r="B4" s="347" t="s">
        <v>13</v>
      </c>
      <c r="C4" s="347" t="s">
        <v>14</v>
      </c>
      <c r="D4" s="356" t="s">
        <v>15</v>
      </c>
      <c r="E4" s="357"/>
      <c r="F4" s="358"/>
      <c r="G4" s="350" t="s">
        <v>175</v>
      </c>
      <c r="H4" s="351"/>
      <c r="I4" s="352"/>
      <c r="J4" s="350" t="s">
        <v>176</v>
      </c>
      <c r="K4" s="351"/>
      <c r="L4" s="352"/>
      <c r="M4" s="365" t="s">
        <v>177</v>
      </c>
      <c r="N4" s="365"/>
      <c r="O4" s="365"/>
    </row>
    <row r="5" spans="1:15" s="124" customFormat="1" ht="27">
      <c r="A5" s="348"/>
      <c r="B5" s="348"/>
      <c r="C5" s="348"/>
      <c r="D5" s="359"/>
      <c r="E5" s="360"/>
      <c r="F5" s="361"/>
      <c r="G5" s="198" t="s">
        <v>24</v>
      </c>
      <c r="H5" s="198" t="s">
        <v>25</v>
      </c>
      <c r="I5" s="177" t="s">
        <v>127</v>
      </c>
      <c r="J5" s="198" t="s">
        <v>24</v>
      </c>
      <c r="K5" s="198" t="s">
        <v>25</v>
      </c>
      <c r="L5" s="177" t="s">
        <v>128</v>
      </c>
      <c r="M5" s="136" t="s">
        <v>24</v>
      </c>
      <c r="N5" s="136" t="s">
        <v>25</v>
      </c>
      <c r="O5" s="177" t="s">
        <v>129</v>
      </c>
    </row>
    <row r="6" spans="1:15" s="88" customFormat="1" ht="13.5">
      <c r="A6" s="69">
        <v>1</v>
      </c>
      <c r="B6" s="69">
        <v>2</v>
      </c>
      <c r="C6" s="69">
        <v>3</v>
      </c>
      <c r="D6" s="362">
        <v>4</v>
      </c>
      <c r="E6" s="363"/>
      <c r="F6" s="364"/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</row>
    <row r="7" spans="1:15" s="88" customFormat="1" ht="13.5">
      <c r="A7" s="136"/>
      <c r="B7" s="233" t="s">
        <v>100</v>
      </c>
      <c r="C7" s="153"/>
      <c r="D7" s="366"/>
      <c r="E7" s="367"/>
      <c r="F7" s="368"/>
      <c r="G7" s="154"/>
      <c r="H7" s="154"/>
      <c r="I7" s="154"/>
      <c r="J7" s="154"/>
      <c r="K7" s="154"/>
      <c r="L7" s="154"/>
      <c r="M7" s="154"/>
      <c r="N7" s="154"/>
      <c r="O7" s="172"/>
    </row>
    <row r="8" spans="1:15" s="88" customFormat="1" ht="32.25" customHeight="1">
      <c r="A8" s="150"/>
      <c r="B8" s="155" t="s">
        <v>243</v>
      </c>
      <c r="C8" s="234" t="s">
        <v>244</v>
      </c>
      <c r="D8" s="369" t="s">
        <v>245</v>
      </c>
      <c r="E8" s="370"/>
      <c r="F8" s="371"/>
      <c r="G8" s="252">
        <v>64</v>
      </c>
      <c r="H8" s="156"/>
      <c r="I8" s="156">
        <f>G8</f>
        <v>64</v>
      </c>
      <c r="J8" s="156">
        <v>64</v>
      </c>
      <c r="K8" s="156"/>
      <c r="L8" s="156">
        <f>J8</f>
        <v>64</v>
      </c>
      <c r="M8" s="156">
        <v>64</v>
      </c>
      <c r="N8" s="156"/>
      <c r="O8" s="172">
        <f>M8</f>
        <v>64</v>
      </c>
    </row>
    <row r="9" spans="1:15" s="88" customFormat="1" ht="13.5">
      <c r="A9" s="136"/>
      <c r="B9" s="173" t="s">
        <v>101</v>
      </c>
      <c r="C9" s="234"/>
      <c r="D9" s="372"/>
      <c r="E9" s="372"/>
      <c r="F9" s="372"/>
      <c r="G9" s="253"/>
      <c r="H9" s="156"/>
      <c r="I9" s="156">
        <f aca="true" t="shared" si="0" ref="I9:I20">G9</f>
        <v>0</v>
      </c>
      <c r="J9" s="156"/>
      <c r="K9" s="156"/>
      <c r="L9" s="156">
        <f aca="true" t="shared" si="1" ref="L9:L20">J9</f>
        <v>0</v>
      </c>
      <c r="M9" s="156"/>
      <c r="N9" s="156"/>
      <c r="O9" s="172">
        <f aca="true" t="shared" si="2" ref="O9:O20">M9</f>
        <v>0</v>
      </c>
    </row>
    <row r="10" spans="1:15" s="88" customFormat="1" ht="53.25" customHeight="1">
      <c r="A10" s="136"/>
      <c r="B10" s="155" t="s">
        <v>246</v>
      </c>
      <c r="C10" s="234" t="s">
        <v>255</v>
      </c>
      <c r="D10" s="369" t="s">
        <v>258</v>
      </c>
      <c r="E10" s="370"/>
      <c r="F10" s="371"/>
      <c r="G10" s="253">
        <v>16876</v>
      </c>
      <c r="H10" s="156"/>
      <c r="I10" s="156">
        <f t="shared" si="0"/>
        <v>16876</v>
      </c>
      <c r="J10" s="156">
        <v>17000</v>
      </c>
      <c r="K10" s="156"/>
      <c r="L10" s="156">
        <f t="shared" si="1"/>
        <v>17000</v>
      </c>
      <c r="M10" s="156">
        <v>17000</v>
      </c>
      <c r="N10" s="156"/>
      <c r="O10" s="172">
        <f t="shared" si="2"/>
        <v>17000</v>
      </c>
    </row>
    <row r="11" spans="1:15" s="88" customFormat="1" ht="13.5" customHeight="1">
      <c r="A11" s="136"/>
      <c r="B11" s="155" t="s">
        <v>247</v>
      </c>
      <c r="C11" s="234" t="s">
        <v>255</v>
      </c>
      <c r="D11" s="369" t="s">
        <v>258</v>
      </c>
      <c r="E11" s="370"/>
      <c r="F11" s="371"/>
      <c r="G11" s="253">
        <v>8810</v>
      </c>
      <c r="H11" s="156"/>
      <c r="I11" s="156">
        <f t="shared" si="0"/>
        <v>8810</v>
      </c>
      <c r="J11" s="156">
        <v>9000</v>
      </c>
      <c r="K11" s="156"/>
      <c r="L11" s="156">
        <f t="shared" si="1"/>
        <v>9000</v>
      </c>
      <c r="M11" s="156">
        <v>9000</v>
      </c>
      <c r="N11" s="156"/>
      <c r="O11" s="172">
        <f t="shared" si="2"/>
        <v>9000</v>
      </c>
    </row>
    <row r="12" spans="1:15" s="88" customFormat="1" ht="13.5">
      <c r="A12" s="150"/>
      <c r="B12" s="173" t="s">
        <v>103</v>
      </c>
      <c r="C12" s="234"/>
      <c r="D12" s="372"/>
      <c r="E12" s="372"/>
      <c r="F12" s="372"/>
      <c r="G12" s="253"/>
      <c r="H12" s="156"/>
      <c r="I12" s="156">
        <f t="shared" si="0"/>
        <v>0</v>
      </c>
      <c r="J12" s="156"/>
      <c r="K12" s="156"/>
      <c r="L12" s="156">
        <f t="shared" si="1"/>
        <v>0</v>
      </c>
      <c r="M12" s="156"/>
      <c r="N12" s="156"/>
      <c r="O12" s="172">
        <f t="shared" si="2"/>
        <v>0</v>
      </c>
    </row>
    <row r="13" spans="1:15" s="88" customFormat="1" ht="46.5" customHeight="1">
      <c r="A13" s="150"/>
      <c r="B13" s="155" t="s">
        <v>248</v>
      </c>
      <c r="C13" s="234" t="s">
        <v>256</v>
      </c>
      <c r="D13" s="373" t="s">
        <v>259</v>
      </c>
      <c r="E13" s="374"/>
      <c r="F13" s="375"/>
      <c r="G13" s="254">
        <f>849934.26/G8</f>
        <v>13280.22</v>
      </c>
      <c r="H13" s="156"/>
      <c r="I13" s="156">
        <f t="shared" si="0"/>
        <v>13280.22</v>
      </c>
      <c r="J13" s="156">
        <v>16572</v>
      </c>
      <c r="K13" s="156"/>
      <c r="L13" s="156">
        <f t="shared" si="1"/>
        <v>16572</v>
      </c>
      <c r="M13" s="156">
        <f>1300000/M8</f>
        <v>20312.5</v>
      </c>
      <c r="N13" s="156"/>
      <c r="O13" s="172">
        <f t="shared" si="2"/>
        <v>20312.5</v>
      </c>
    </row>
    <row r="14" spans="1:15" s="88" customFormat="1" ht="46.5" customHeight="1">
      <c r="A14" s="150"/>
      <c r="B14" s="155" t="s">
        <v>249</v>
      </c>
      <c r="C14" s="234" t="s">
        <v>256</v>
      </c>
      <c r="D14" s="373" t="s">
        <v>259</v>
      </c>
      <c r="E14" s="374"/>
      <c r="F14" s="375"/>
      <c r="G14" s="254">
        <f>849934.26/G10</f>
        <v>50.36</v>
      </c>
      <c r="H14" s="156"/>
      <c r="I14" s="156">
        <f t="shared" si="0"/>
        <v>50.36</v>
      </c>
      <c r="J14" s="156">
        <v>62</v>
      </c>
      <c r="K14" s="156"/>
      <c r="L14" s="156">
        <f t="shared" si="1"/>
        <v>62</v>
      </c>
      <c r="M14" s="257">
        <f>1300000/M10</f>
        <v>76</v>
      </c>
      <c r="N14" s="257"/>
      <c r="O14" s="172">
        <f t="shared" si="2"/>
        <v>76</v>
      </c>
    </row>
    <row r="15" spans="1:15" s="88" customFormat="1" ht="13.5" customHeight="1">
      <c r="A15" s="136"/>
      <c r="B15" s="173" t="s">
        <v>102</v>
      </c>
      <c r="C15" s="234"/>
      <c r="D15" s="372"/>
      <c r="E15" s="372"/>
      <c r="F15" s="372"/>
      <c r="G15" s="253"/>
      <c r="H15" s="156"/>
      <c r="I15" s="156">
        <f t="shared" si="0"/>
        <v>0</v>
      </c>
      <c r="J15" s="156"/>
      <c r="K15" s="156"/>
      <c r="L15" s="156">
        <f t="shared" si="1"/>
        <v>0</v>
      </c>
      <c r="M15" s="156"/>
      <c r="N15" s="156"/>
      <c r="O15" s="172">
        <f t="shared" si="2"/>
        <v>0</v>
      </c>
    </row>
    <row r="16" spans="1:15" s="88" customFormat="1" ht="65.25" customHeight="1">
      <c r="A16" s="136"/>
      <c r="B16" s="155" t="s">
        <v>250</v>
      </c>
      <c r="C16" s="234" t="s">
        <v>257</v>
      </c>
      <c r="D16" s="373" t="s">
        <v>260</v>
      </c>
      <c r="E16" s="374"/>
      <c r="F16" s="375"/>
      <c r="G16" s="253">
        <v>111.6</v>
      </c>
      <c r="H16" s="156"/>
      <c r="I16" s="156">
        <f t="shared" si="0"/>
        <v>111.6</v>
      </c>
      <c r="J16" s="156">
        <v>1.3</v>
      </c>
      <c r="K16" s="156"/>
      <c r="L16" s="156">
        <f t="shared" si="1"/>
        <v>1.3</v>
      </c>
      <c r="M16" s="156"/>
      <c r="N16" s="156"/>
      <c r="O16" s="172">
        <f t="shared" si="2"/>
        <v>0</v>
      </c>
    </row>
    <row r="17" spans="1:15" ht="28.5" customHeight="1">
      <c r="A17" s="235"/>
      <c r="B17" s="235" t="s">
        <v>251</v>
      </c>
      <c r="C17" s="234" t="s">
        <v>257</v>
      </c>
      <c r="D17" s="373" t="s">
        <v>260</v>
      </c>
      <c r="E17" s="374"/>
      <c r="F17" s="375"/>
      <c r="G17" s="255">
        <v>104.4</v>
      </c>
      <c r="H17" s="235"/>
      <c r="I17" s="156">
        <f t="shared" si="0"/>
        <v>104.4</v>
      </c>
      <c r="J17" s="235">
        <v>2.2</v>
      </c>
      <c r="K17" s="235"/>
      <c r="L17" s="156">
        <f t="shared" si="1"/>
        <v>2.2</v>
      </c>
      <c r="M17" s="235"/>
      <c r="N17" s="235"/>
      <c r="O17" s="172">
        <f t="shared" si="2"/>
        <v>0</v>
      </c>
    </row>
    <row r="18" spans="1:15" ht="52.5">
      <c r="A18" s="235"/>
      <c r="B18" s="236" t="s">
        <v>252</v>
      </c>
      <c r="C18" s="234" t="s">
        <v>257</v>
      </c>
      <c r="D18" s="373" t="s">
        <v>261</v>
      </c>
      <c r="E18" s="374"/>
      <c r="F18" s="375"/>
      <c r="G18" s="255">
        <v>4.3</v>
      </c>
      <c r="H18" s="235"/>
      <c r="I18" s="156">
        <f t="shared" si="0"/>
        <v>4.3</v>
      </c>
      <c r="J18" s="235">
        <v>4.4</v>
      </c>
      <c r="K18" s="235"/>
      <c r="L18" s="156">
        <f t="shared" si="1"/>
        <v>4.4</v>
      </c>
      <c r="M18" s="235">
        <v>4.4</v>
      </c>
      <c r="N18" s="235"/>
      <c r="O18" s="172">
        <f t="shared" si="2"/>
        <v>4.4</v>
      </c>
    </row>
    <row r="19" spans="1:15" ht="45.75" customHeight="1">
      <c r="A19" s="235"/>
      <c r="B19" s="236" t="s">
        <v>253</v>
      </c>
      <c r="C19" s="234" t="s">
        <v>257</v>
      </c>
      <c r="D19" s="373" t="s">
        <v>261</v>
      </c>
      <c r="E19" s="374"/>
      <c r="F19" s="375"/>
      <c r="G19" s="255">
        <v>4.6</v>
      </c>
      <c r="H19" s="235"/>
      <c r="I19" s="156">
        <f t="shared" si="0"/>
        <v>4.6</v>
      </c>
      <c r="J19" s="235">
        <v>4.7</v>
      </c>
      <c r="K19" s="235"/>
      <c r="L19" s="156">
        <f t="shared" si="1"/>
        <v>4.7</v>
      </c>
      <c r="M19" s="235">
        <v>4.7</v>
      </c>
      <c r="N19" s="235"/>
      <c r="O19" s="172">
        <f t="shared" si="2"/>
        <v>4.7</v>
      </c>
    </row>
    <row r="20" spans="1:15" ht="50.25" customHeight="1">
      <c r="A20" s="235"/>
      <c r="B20" s="236" t="s">
        <v>254</v>
      </c>
      <c r="C20" s="234" t="s">
        <v>257</v>
      </c>
      <c r="D20" s="373" t="s">
        <v>261</v>
      </c>
      <c r="E20" s="374"/>
      <c r="F20" s="375"/>
      <c r="G20" s="256">
        <v>4</v>
      </c>
      <c r="H20" s="235"/>
      <c r="I20" s="156">
        <f t="shared" si="0"/>
        <v>4</v>
      </c>
      <c r="J20" s="235">
        <v>4.1</v>
      </c>
      <c r="K20" s="235"/>
      <c r="L20" s="156">
        <f t="shared" si="1"/>
        <v>4.1</v>
      </c>
      <c r="M20" s="235">
        <v>4.1</v>
      </c>
      <c r="N20" s="235"/>
      <c r="O20" s="172">
        <f t="shared" si="2"/>
        <v>4.1</v>
      </c>
    </row>
  </sheetData>
  <mergeCells count="22">
    <mergeCell ref="D11:F11"/>
    <mergeCell ref="D14:F14"/>
    <mergeCell ref="D17:F17"/>
    <mergeCell ref="D18:F18"/>
    <mergeCell ref="D19:F19"/>
    <mergeCell ref="D20:F20"/>
    <mergeCell ref="D12:F12"/>
    <mergeCell ref="D13:F13"/>
    <mergeCell ref="D15:F15"/>
    <mergeCell ref="D16:F16"/>
    <mergeCell ref="D7:F7"/>
    <mergeCell ref="D8:F8"/>
    <mergeCell ref="D9:F9"/>
    <mergeCell ref="D10:F10"/>
    <mergeCell ref="A4:A5"/>
    <mergeCell ref="B4:B5"/>
    <mergeCell ref="C4:C5"/>
    <mergeCell ref="D4:F5"/>
    <mergeCell ref="D6:F6"/>
    <mergeCell ref="G4:I4"/>
    <mergeCell ref="J4:L4"/>
    <mergeCell ref="M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">
      <selection activeCell="N10" sqref="N10"/>
    </sheetView>
  </sheetViews>
  <sheetFormatPr defaultColWidth="9.00390625" defaultRowHeight="12.75"/>
  <cols>
    <col min="1" max="1" width="3.50390625" style="36" customWidth="1"/>
    <col min="2" max="2" width="41.625" style="36" customWidth="1"/>
    <col min="3" max="3" width="8.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9" customFormat="1" ht="15">
      <c r="B1" s="35"/>
      <c r="C1" s="35"/>
      <c r="D1" s="35"/>
      <c r="E1" s="35"/>
      <c r="F1" s="35"/>
      <c r="G1" s="35"/>
      <c r="H1" s="152"/>
      <c r="J1" s="152"/>
      <c r="K1" s="152"/>
      <c r="L1" s="161"/>
    </row>
    <row r="2" spans="1:12" ht="15">
      <c r="A2" s="35" t="s">
        <v>206</v>
      </c>
      <c r="K2" s="4"/>
      <c r="L2" s="4"/>
    </row>
    <row r="3" spans="1:12" s="88" customFormat="1" ht="13.5">
      <c r="A3" s="347" t="s">
        <v>12</v>
      </c>
      <c r="B3" s="347" t="s">
        <v>13</v>
      </c>
      <c r="C3" s="347" t="s">
        <v>14</v>
      </c>
      <c r="D3" s="356" t="s">
        <v>15</v>
      </c>
      <c r="E3" s="357"/>
      <c r="F3" s="358"/>
      <c r="G3" s="350" t="s">
        <v>167</v>
      </c>
      <c r="H3" s="351"/>
      <c r="I3" s="352"/>
      <c r="J3" s="365" t="s">
        <v>178</v>
      </c>
      <c r="K3" s="365"/>
      <c r="L3" s="365"/>
    </row>
    <row r="4" spans="1:12" s="88" customFormat="1" ht="27">
      <c r="A4" s="348"/>
      <c r="B4" s="348"/>
      <c r="C4" s="348"/>
      <c r="D4" s="359"/>
      <c r="E4" s="360"/>
      <c r="F4" s="361"/>
      <c r="G4" s="198" t="s">
        <v>24</v>
      </c>
      <c r="H4" s="198" t="s">
        <v>25</v>
      </c>
      <c r="I4" s="177" t="s">
        <v>127</v>
      </c>
      <c r="J4" s="136" t="s">
        <v>24</v>
      </c>
      <c r="K4" s="136" t="s">
        <v>25</v>
      </c>
      <c r="L4" s="177" t="s">
        <v>128</v>
      </c>
    </row>
    <row r="5" spans="1:12" s="88" customFormat="1" ht="13.5">
      <c r="A5" s="69">
        <v>1</v>
      </c>
      <c r="B5" s="69">
        <v>2</v>
      </c>
      <c r="C5" s="69">
        <v>3</v>
      </c>
      <c r="D5" s="362">
        <v>4</v>
      </c>
      <c r="E5" s="363"/>
      <c r="F5" s="364"/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s="88" customFormat="1" ht="13.5">
      <c r="A6" s="136"/>
      <c r="B6" s="233" t="str">
        <f>'8.1'!B7</f>
        <v>затрат</v>
      </c>
      <c r="C6" s="153"/>
      <c r="D6" s="366"/>
      <c r="E6" s="367"/>
      <c r="F6" s="368"/>
      <c r="G6" s="154"/>
      <c r="H6" s="154"/>
      <c r="I6" s="154"/>
      <c r="J6" s="154"/>
      <c r="K6" s="154"/>
      <c r="L6" s="154"/>
    </row>
    <row r="7" spans="1:12" s="88" customFormat="1" ht="39" customHeight="1">
      <c r="A7" s="150"/>
      <c r="B7" s="110" t="str">
        <f>'8.1'!B8</f>
        <v>кількість місцевих заходів (проектів) державної політики у молодіжній сфері</v>
      </c>
      <c r="C7" s="153" t="str">
        <f>'8.1'!C8</f>
        <v>од.</v>
      </c>
      <c r="D7" s="376" t="str">
        <f>'8.1'!D8:F8</f>
        <v>календарний план заходів</v>
      </c>
      <c r="E7" s="377"/>
      <c r="F7" s="378"/>
      <c r="G7" s="156">
        <f>'8.1'!M8</f>
        <v>64</v>
      </c>
      <c r="H7" s="156"/>
      <c r="I7" s="156">
        <f>G7</f>
        <v>64</v>
      </c>
      <c r="J7" s="156">
        <f>G7</f>
        <v>64</v>
      </c>
      <c r="K7" s="156"/>
      <c r="L7" s="156">
        <f>J7</f>
        <v>64</v>
      </c>
    </row>
    <row r="8" spans="1:12" s="88" customFormat="1" ht="13.5">
      <c r="A8" s="136"/>
      <c r="B8" s="233" t="str">
        <f>'8.1'!B9</f>
        <v>продукту</v>
      </c>
      <c r="C8" s="153">
        <f>'8.1'!C9</f>
        <v>0</v>
      </c>
      <c r="D8" s="376">
        <f>'8.1'!D9:F9</f>
        <v>0</v>
      </c>
      <c r="E8" s="377"/>
      <c r="F8" s="378"/>
      <c r="G8" s="156">
        <f>'8.1'!M9</f>
        <v>0</v>
      </c>
      <c r="H8" s="156"/>
      <c r="I8" s="156">
        <f aca="true" t="shared" si="0" ref="I8:I19">G8</f>
        <v>0</v>
      </c>
      <c r="J8" s="156">
        <f aca="true" t="shared" si="1" ref="J8:J19">G8</f>
        <v>0</v>
      </c>
      <c r="K8" s="156"/>
      <c r="L8" s="156">
        <f aca="true" t="shared" si="2" ref="L8:L19">J8</f>
        <v>0</v>
      </c>
    </row>
    <row r="9" spans="1:12" s="88" customFormat="1" ht="48" customHeight="1">
      <c r="A9" s="136"/>
      <c r="B9" s="110" t="str">
        <f>'8.1'!B10</f>
        <v>кількість учасників регіональних заходів (проектів) державної політики у молодіжній сфері</v>
      </c>
      <c r="C9" s="153" t="str">
        <f>'8.1'!C10</f>
        <v>осіб</v>
      </c>
      <c r="D9" s="376" t="str">
        <f>'8.1'!D10:F10</f>
        <v>накази про проведення заходів</v>
      </c>
      <c r="E9" s="377"/>
      <c r="F9" s="378"/>
      <c r="G9" s="156">
        <f>'8.1'!M10</f>
        <v>17000</v>
      </c>
      <c r="H9" s="156"/>
      <c r="I9" s="156">
        <f t="shared" si="0"/>
        <v>17000</v>
      </c>
      <c r="J9" s="156">
        <f t="shared" si="1"/>
        <v>17000</v>
      </c>
      <c r="K9" s="156"/>
      <c r="L9" s="156">
        <f t="shared" si="2"/>
        <v>17000</v>
      </c>
    </row>
    <row r="10" spans="1:12" s="88" customFormat="1" ht="27.75" customHeight="1">
      <c r="A10" s="150"/>
      <c r="B10" s="110" t="str">
        <f>'8.1'!B11</f>
        <v>в тому числі жінок (дівчат)</v>
      </c>
      <c r="C10" s="153" t="str">
        <f>'8.1'!C11</f>
        <v>осіб</v>
      </c>
      <c r="D10" s="376" t="str">
        <f>'8.1'!D11:F11</f>
        <v>накази про проведення заходів</v>
      </c>
      <c r="E10" s="377"/>
      <c r="F10" s="378"/>
      <c r="G10" s="156">
        <f>'8.1'!M11</f>
        <v>9000</v>
      </c>
      <c r="H10" s="156"/>
      <c r="I10" s="156">
        <f t="shared" si="0"/>
        <v>9000</v>
      </c>
      <c r="J10" s="156">
        <f t="shared" si="1"/>
        <v>9000</v>
      </c>
      <c r="K10" s="156"/>
      <c r="L10" s="156">
        <f t="shared" si="2"/>
        <v>9000</v>
      </c>
    </row>
    <row r="11" spans="1:12" s="88" customFormat="1" ht="21" customHeight="1">
      <c r="A11" s="150"/>
      <c r="B11" s="233" t="str">
        <f>'8.1'!B12</f>
        <v>ефективності</v>
      </c>
      <c r="C11" s="153">
        <f>'8.1'!C12</f>
        <v>0</v>
      </c>
      <c r="D11" s="376">
        <f>'8.1'!D12:F12</f>
        <v>0</v>
      </c>
      <c r="E11" s="377"/>
      <c r="F11" s="378"/>
      <c r="G11" s="156">
        <f>'8.1'!M12</f>
        <v>0</v>
      </c>
      <c r="H11" s="156"/>
      <c r="I11" s="156">
        <f t="shared" si="0"/>
        <v>0</v>
      </c>
      <c r="J11" s="156">
        <f t="shared" si="1"/>
        <v>0</v>
      </c>
      <c r="K11" s="156"/>
      <c r="L11" s="156">
        <f t="shared" si="2"/>
        <v>0</v>
      </c>
    </row>
    <row r="12" spans="1:12" s="88" customFormat="1" ht="47.25" customHeight="1">
      <c r="A12" s="136"/>
      <c r="B12" s="110" t="str">
        <f>'8.1'!B13</f>
        <v>середні витрати на проведення одного регіонального заходу (проекту) державної політики у молодіжній сфері </v>
      </c>
      <c r="C12" s="153" t="str">
        <f>'8.1'!C13</f>
        <v>грн.</v>
      </c>
      <c r="D12" s="376" t="str">
        <f>'8.1'!D13:F13</f>
        <v>розрахунок до кошторису</v>
      </c>
      <c r="E12" s="377"/>
      <c r="F12" s="378"/>
      <c r="G12" s="156">
        <f>1500000/64</f>
        <v>23437.5</v>
      </c>
      <c r="H12" s="156"/>
      <c r="I12" s="156">
        <f t="shared" si="0"/>
        <v>23437.5</v>
      </c>
      <c r="J12" s="156">
        <f>1700000/64</f>
        <v>26562.5</v>
      </c>
      <c r="K12" s="156"/>
      <c r="L12" s="156">
        <f t="shared" si="2"/>
        <v>26562.5</v>
      </c>
    </row>
    <row r="13" spans="1:12" s="88" customFormat="1" ht="52.5" customHeight="1">
      <c r="A13" s="136"/>
      <c r="B13" s="110" t="str">
        <f>'8.1'!B14</f>
        <v>середні витрати на забезпечення участі у регіональних заходах (проектах) державної політики у молодіжній сфері одного учасника</v>
      </c>
      <c r="C13" s="153" t="str">
        <f>'8.1'!C14</f>
        <v>грн.</v>
      </c>
      <c r="D13" s="376" t="str">
        <f>'8.1'!D14:F14</f>
        <v>розрахунок до кошторису</v>
      </c>
      <c r="E13" s="377"/>
      <c r="F13" s="378"/>
      <c r="G13" s="156">
        <f>'8.1'!M14</f>
        <v>76</v>
      </c>
      <c r="H13" s="156"/>
      <c r="I13" s="156">
        <f t="shared" si="0"/>
        <v>76</v>
      </c>
      <c r="J13" s="156">
        <f t="shared" si="1"/>
        <v>76</v>
      </c>
      <c r="K13" s="156"/>
      <c r="L13" s="156">
        <f t="shared" si="2"/>
        <v>76</v>
      </c>
    </row>
    <row r="14" spans="1:12" ht="13.5">
      <c r="A14" s="235"/>
      <c r="B14" s="233" t="str">
        <f>'8.1'!B15</f>
        <v>якості</v>
      </c>
      <c r="C14" s="153">
        <f>'8.1'!C15</f>
        <v>0</v>
      </c>
      <c r="D14" s="376">
        <f>'8.1'!D15:F15</f>
        <v>0</v>
      </c>
      <c r="E14" s="377"/>
      <c r="F14" s="378"/>
      <c r="G14" s="156">
        <f>'8.1'!M15</f>
        <v>0</v>
      </c>
      <c r="H14" s="235"/>
      <c r="I14" s="156">
        <f t="shared" si="0"/>
        <v>0</v>
      </c>
      <c r="J14" s="156">
        <f t="shared" si="1"/>
        <v>0</v>
      </c>
      <c r="K14" s="235"/>
      <c r="L14" s="156">
        <f t="shared" si="2"/>
        <v>0</v>
      </c>
    </row>
    <row r="15" spans="1:12" ht="61.5" customHeight="1">
      <c r="A15" s="235"/>
      <c r="B15" s="110" t="str">
        <f>'8.1'!B16</f>
        <v>збільшення кількості молоді, охопленої регіональними заходами (проектами) державної політики у молодіжній сфері, порівняно з минулим роком</v>
      </c>
      <c r="C15" s="153" t="str">
        <f>'8.1'!C16</f>
        <v>%</v>
      </c>
      <c r="D15" s="376" t="str">
        <f>'8.1'!D16:F16</f>
        <v>звіт про виконання програми</v>
      </c>
      <c r="E15" s="377"/>
      <c r="F15" s="378"/>
      <c r="G15" s="156">
        <f>'8.1'!M16</f>
        <v>0</v>
      </c>
      <c r="H15" s="235"/>
      <c r="I15" s="156">
        <f t="shared" si="0"/>
        <v>0</v>
      </c>
      <c r="J15" s="156">
        <f t="shared" si="1"/>
        <v>0</v>
      </c>
      <c r="K15" s="235"/>
      <c r="L15" s="156">
        <f t="shared" si="2"/>
        <v>0</v>
      </c>
    </row>
    <row r="16" spans="1:12" ht="27" customHeight="1">
      <c r="A16" s="235"/>
      <c r="B16" s="110" t="str">
        <f>'8.1'!B17</f>
        <v>з них жінок (дівчат)</v>
      </c>
      <c r="C16" s="153" t="str">
        <f>'8.1'!C17</f>
        <v>%</v>
      </c>
      <c r="D16" s="376" t="str">
        <f>'8.1'!D17:F17</f>
        <v>звіт про виконання програми</v>
      </c>
      <c r="E16" s="377"/>
      <c r="F16" s="378"/>
      <c r="G16" s="156">
        <f>'8.1'!M17</f>
        <v>0</v>
      </c>
      <c r="H16" s="235"/>
      <c r="I16" s="156">
        <f t="shared" si="0"/>
        <v>0</v>
      </c>
      <c r="J16" s="156">
        <f t="shared" si="1"/>
        <v>0</v>
      </c>
      <c r="K16" s="235"/>
      <c r="L16" s="156">
        <f t="shared" si="2"/>
        <v>0</v>
      </c>
    </row>
    <row r="17" spans="1:12" ht="60" customHeight="1">
      <c r="A17" s="235"/>
      <c r="B17" s="110" t="str">
        <f>'8.1'!B18</f>
        <v>кількість молоді, охопленої регіональними заходами (проектами) державної політики у молодіжній сфері, від загальної кількості молоді у регіоні</v>
      </c>
      <c r="C17" s="153" t="str">
        <f>'8.1'!C18</f>
        <v>%</v>
      </c>
      <c r="D17" s="376" t="str">
        <f>'8.1'!D18:F18</f>
        <v>дані Головного управління статистики у Закарпатській області</v>
      </c>
      <c r="E17" s="377"/>
      <c r="F17" s="378"/>
      <c r="G17" s="156">
        <f>'8.1'!M18</f>
        <v>4.4</v>
      </c>
      <c r="H17" s="235"/>
      <c r="I17" s="156">
        <f t="shared" si="0"/>
        <v>4.4</v>
      </c>
      <c r="J17" s="156">
        <f t="shared" si="1"/>
        <v>4.4</v>
      </c>
      <c r="K17" s="235"/>
      <c r="L17" s="156">
        <f t="shared" si="2"/>
        <v>4.4</v>
      </c>
    </row>
    <row r="18" spans="1:12" ht="54" customHeight="1">
      <c r="A18" s="235"/>
      <c r="B18" s="110" t="str">
        <f>'8.1'!B19</f>
        <v>з них жінок (дівчат), від загальної кількості жінок (дівчат) в регіоні</v>
      </c>
      <c r="C18" s="153" t="str">
        <f>'8.1'!C19</f>
        <v>%</v>
      </c>
      <c r="D18" s="376" t="str">
        <f>'8.1'!D19:F19</f>
        <v>дані Головного управління статистики у Закарпатській області</v>
      </c>
      <c r="E18" s="377"/>
      <c r="F18" s="378"/>
      <c r="G18" s="156">
        <f>'8.1'!M19</f>
        <v>4.7</v>
      </c>
      <c r="H18" s="235"/>
      <c r="I18" s="156">
        <f t="shared" si="0"/>
        <v>4.7</v>
      </c>
      <c r="J18" s="156">
        <f t="shared" si="1"/>
        <v>4.7</v>
      </c>
      <c r="K18" s="235"/>
      <c r="L18" s="156">
        <f t="shared" si="2"/>
        <v>4.7</v>
      </c>
    </row>
    <row r="19" spans="1:12" ht="50.25" customHeight="1">
      <c r="A19" s="235"/>
      <c r="B19" s="110" t="str">
        <f>'8.1'!B20</f>
        <v>з них чоловіків (хлопців), від загальної кількості чоловіків (хлопців) в регіоні</v>
      </c>
      <c r="C19" s="153" t="str">
        <f>'8.1'!C20</f>
        <v>%</v>
      </c>
      <c r="D19" s="376" t="str">
        <f>'8.1'!D20:F20</f>
        <v>дані Головного управління статистики у Закарпатській області</v>
      </c>
      <c r="E19" s="377"/>
      <c r="F19" s="378"/>
      <c r="G19" s="156">
        <f>'8.1'!M20</f>
        <v>4.1</v>
      </c>
      <c r="H19" s="235"/>
      <c r="I19" s="156">
        <f t="shared" si="0"/>
        <v>4.1</v>
      </c>
      <c r="J19" s="156">
        <f t="shared" si="1"/>
        <v>4.1</v>
      </c>
      <c r="K19" s="235"/>
      <c r="L19" s="156">
        <f t="shared" si="2"/>
        <v>4.1</v>
      </c>
    </row>
    <row r="20" ht="13.5">
      <c r="B20" s="237"/>
    </row>
    <row r="21" ht="13.5">
      <c r="B21" s="237"/>
    </row>
    <row r="22" ht="13.5">
      <c r="B22" s="237"/>
    </row>
    <row r="23" ht="13.5">
      <c r="B23" s="237"/>
    </row>
    <row r="24" ht="13.5">
      <c r="B24" s="237"/>
    </row>
    <row r="25" ht="13.5">
      <c r="B25" s="237"/>
    </row>
    <row r="26" ht="12.75">
      <c r="B26" s="111"/>
    </row>
    <row r="27" ht="12.75">
      <c r="B27" s="111"/>
    </row>
  </sheetData>
  <mergeCells count="21">
    <mergeCell ref="D10:F10"/>
    <mergeCell ref="D11:F11"/>
    <mergeCell ref="D12:F12"/>
    <mergeCell ref="D13:F13"/>
    <mergeCell ref="D6:F6"/>
    <mergeCell ref="D7:F7"/>
    <mergeCell ref="D8:F8"/>
    <mergeCell ref="D9:F9"/>
    <mergeCell ref="D5:F5"/>
    <mergeCell ref="G3:I3"/>
    <mergeCell ref="J3:L3"/>
    <mergeCell ref="A3:A4"/>
    <mergeCell ref="B3:B4"/>
    <mergeCell ref="C3:C4"/>
    <mergeCell ref="D3:F4"/>
    <mergeCell ref="D18:F18"/>
    <mergeCell ref="D19:F19"/>
    <mergeCell ref="D14:F14"/>
    <mergeCell ref="D15:F15"/>
    <mergeCell ref="D16:F16"/>
    <mergeCell ref="D17:F17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D28" sqref="D28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9"/>
      <c r="I1" s="152"/>
      <c r="J1" s="152"/>
      <c r="K1" s="161"/>
    </row>
    <row r="2" spans="1:11" s="12" customFormat="1" ht="15">
      <c r="A2" s="9" t="s">
        <v>104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3.5">
      <c r="A3" s="296" t="s">
        <v>16</v>
      </c>
      <c r="B3" s="379" t="s">
        <v>175</v>
      </c>
      <c r="C3" s="379"/>
      <c r="D3" s="296" t="s">
        <v>176</v>
      </c>
      <c r="E3" s="296"/>
      <c r="F3" s="379" t="s">
        <v>177</v>
      </c>
      <c r="G3" s="379"/>
      <c r="H3" s="296" t="s">
        <v>167</v>
      </c>
      <c r="I3" s="296"/>
      <c r="J3" s="296" t="s">
        <v>178</v>
      </c>
      <c r="K3" s="296"/>
    </row>
    <row r="4" spans="1:11" s="11" customFormat="1" ht="27">
      <c r="A4" s="296"/>
      <c r="B4" s="177" t="s">
        <v>24</v>
      </c>
      <c r="C4" s="177" t="s">
        <v>25</v>
      </c>
      <c r="D4" s="177" t="s">
        <v>24</v>
      </c>
      <c r="E4" s="177" t="s">
        <v>25</v>
      </c>
      <c r="F4" s="177" t="s">
        <v>24</v>
      </c>
      <c r="G4" s="177" t="s">
        <v>25</v>
      </c>
      <c r="H4" s="177" t="s">
        <v>24</v>
      </c>
      <c r="I4" s="177" t="s">
        <v>25</v>
      </c>
      <c r="J4" s="177" t="s">
        <v>24</v>
      </c>
      <c r="K4" s="177" t="s">
        <v>25</v>
      </c>
    </row>
    <row r="5" spans="1:11" s="11" customFormat="1" ht="13.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3.5">
      <c r="A6" s="157" t="s">
        <v>79</v>
      </c>
      <c r="B6" s="75">
        <f aca="true" t="shared" si="0" ref="B6:K6">SUM(B7:B8)</f>
        <v>0</v>
      </c>
      <c r="C6" s="75">
        <f t="shared" si="0"/>
        <v>0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5">
        <f t="shared" si="0"/>
        <v>0</v>
      </c>
    </row>
    <row r="7" spans="1:11" s="11" customFormat="1" ht="13.5">
      <c r="A7" s="157" t="s">
        <v>80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11" customFormat="1" ht="13.5">
      <c r="A8" s="157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s="11" customFormat="1" ht="13.5">
      <c r="A9" s="157" t="s">
        <v>82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s="11" customFormat="1" ht="13.5">
      <c r="A10" s="157" t="s">
        <v>83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s="11" customFormat="1" ht="13.5">
      <c r="A11" s="158" t="s">
        <v>105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s="11" customFormat="1" ht="13.5">
      <c r="A12" s="157" t="s">
        <v>84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11" customFormat="1" ht="13.5">
      <c r="A13" s="157" t="s">
        <v>85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s="11" customFormat="1" ht="13.5">
      <c r="A14" s="157" t="s">
        <v>86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s="11" customFormat="1" ht="13.5">
      <c r="A15" s="157" t="s">
        <v>87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s="11" customFormat="1" ht="27">
      <c r="A16" s="158" t="s">
        <v>131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s="11" customFormat="1" ht="13.5">
      <c r="A17" s="158" t="s">
        <v>110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s="160" customFormat="1" ht="13.5">
      <c r="A18" s="159" t="s">
        <v>116</v>
      </c>
      <c r="B18" s="76">
        <f aca="true" t="shared" si="1" ref="B18:K18">B6+SUM(B9:B16)</f>
        <v>0</v>
      </c>
      <c r="C18" s="76">
        <f t="shared" si="1"/>
        <v>0</v>
      </c>
      <c r="D18" s="76">
        <f t="shared" si="1"/>
        <v>0</v>
      </c>
      <c r="E18" s="76">
        <f t="shared" si="1"/>
        <v>0</v>
      </c>
      <c r="F18" s="76">
        <f t="shared" si="1"/>
        <v>0</v>
      </c>
      <c r="G18" s="76">
        <f t="shared" si="1"/>
        <v>0</v>
      </c>
      <c r="H18" s="76">
        <f t="shared" si="1"/>
        <v>0</v>
      </c>
      <c r="I18" s="76">
        <f t="shared" si="1"/>
        <v>0</v>
      </c>
      <c r="J18" s="76">
        <f t="shared" si="1"/>
        <v>0</v>
      </c>
      <c r="K18" s="76">
        <f t="shared" si="1"/>
        <v>0</v>
      </c>
    </row>
    <row r="19" spans="1:11" s="11" customFormat="1" ht="41.25">
      <c r="A19" s="158" t="s">
        <v>130</v>
      </c>
      <c r="B19" s="174" t="s">
        <v>163</v>
      </c>
      <c r="C19" s="175"/>
      <c r="D19" s="174" t="s">
        <v>163</v>
      </c>
      <c r="E19" s="175"/>
      <c r="F19" s="174" t="s">
        <v>163</v>
      </c>
      <c r="G19" s="175"/>
      <c r="H19" s="174" t="s">
        <v>163</v>
      </c>
      <c r="I19" s="175"/>
      <c r="J19" s="174" t="s">
        <v>163</v>
      </c>
      <c r="K19" s="17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2019-11-19T07:56:39Z</cp:lastPrinted>
  <dcterms:created xsi:type="dcterms:W3CDTF">2002-11-05T07:08:11Z</dcterms:created>
  <dcterms:modified xsi:type="dcterms:W3CDTF">2019-11-19T07:56:40Z</dcterms:modified>
  <cp:category/>
  <cp:version/>
  <cp:contentType/>
  <cp:contentStatus/>
</cp:coreProperties>
</file>