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62" sheetId="1" r:id="rId1"/>
  </sheets>
  <definedNames>
    <definedName name="_xlnm.Print_Area" localSheetId="0">'1115062'!$A$1:$N$112</definedName>
  </definedNames>
  <calcPr fullCalcOnLoad="1" fullPrecision="0"/>
</workbook>
</file>

<file path=xl/sharedStrings.xml><?xml version="1.0" encoding="utf-8"?>
<sst xmlns="http://schemas.openxmlformats.org/spreadsheetml/2006/main" count="199" uniqueCount="117">
  <si>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</si>
  <si>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</si>
  <si>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</si>
  <si>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</si>
  <si>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</si>
  <si>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</si>
  <si>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</si>
  <si>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</si>
  <si>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</si>
  <si>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</si>
  <si>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</si>
  <si>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</si>
  <si>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</si>
  <si>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</si>
  <si>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</si>
  <si>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</si>
  <si>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</si>
  <si>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</si>
  <si>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</si>
  <si>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</si>
  <si>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</si>
  <si>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</si>
  <si>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</si>
  <si>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</si>
  <si>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</si>
  <si>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</si>
  <si>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</si>
  <si>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</si>
  <si>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</si>
  <si>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</si>
  <si>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</si>
  <si>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</si>
  <si>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</si>
  <si>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</si>
  <si>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</si>
  <si>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</si>
  <si>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</si>
  <si>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</si>
  <si>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</si>
  <si>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</si>
  <si>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</si>
  <si>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</si>
  <si>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</si>
  <si>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</si>
  <si>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</si>
  <si>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</si>
  <si>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</si>
  <si>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</si>
  <si>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</si>
  <si>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</si>
  <si>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</si>
  <si>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</si>
  <si>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</si>
  <si>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од.</t>
  </si>
  <si>
    <t>грн.</t>
  </si>
  <si>
    <t>Олег МУРТАЗІН</t>
  </si>
  <si>
    <t>внутрішній облік</t>
  </si>
  <si>
    <t>календарний план заходів</t>
  </si>
  <si>
    <t>%</t>
  </si>
  <si>
    <t>Підтримка спорту вищих досягнень та організацій, які здійснюють фізкультурно-спортивну діяльність в регіоні</t>
  </si>
  <si>
    <t>Розвиток фізичної культури та спорту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</si>
  <si>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</si>
  <si>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Заохочення видатних спортсменів, тренерів та діячів фізичної культури і спорту регіону</t>
  </si>
  <si>
    <t>Сприяння діяльності закладів фізичної культури і спорту та організацій фізкультурно-спортивної спрямованості</t>
  </si>
  <si>
    <t>Створення та вдосконалення необхідних умов для подальшого розвитку фізичної культури і спорту в області</t>
  </si>
  <si>
    <t xml:space="preserve">Забезпечення виплати грошових винагород видатним спортсменам і тренерам за зайняті призові місця в офіційних змаганнях та інші стимулюючі виплати </t>
  </si>
  <si>
    <t>Витрати спрямовані на реалізацію заходів передбачених Програмою розвитку фізичної культури і спорту в області</t>
  </si>
  <si>
    <t>Програма розвитку фізичної культури і спорту в Закарпатській області на період до 2020 року</t>
  </si>
  <si>
    <t>кількість видів заохочень/винагород, що виплачуються щомісяця</t>
  </si>
  <si>
    <t>наказ</t>
  </si>
  <si>
    <t>кількість закладів фізичної культури і спорту, організацій фізкультурно-спортивної спрямованості, яким надається фінансова підтримка з бюджету</t>
  </si>
  <si>
    <t>мережа розпорядників і одержувачів коштів</t>
  </si>
  <si>
    <t>кількість спортивних заходів, що проводяться закладами фізичної культури і спорту, організаціями фізкультурно-спортивної спрямованості, що отримують фінансову підтримку з бюджету</t>
  </si>
  <si>
    <t>обсяг витрат на оплату за навчання студентів державних вузів із числа провідних спортсменів області, працівників галузі області</t>
  </si>
  <si>
    <t>обсяг витрат на фінансову підтримку діяльності спеціалізованих класів з поглибленим вивченням фізичної культури та окремих видів спорту</t>
  </si>
  <si>
    <t>обсяг витрат на фінансову підтримку клубів фізкультурно-спортивної спрямованості (у т.ч. команд майстрів з ігрових видів спорту)</t>
  </si>
  <si>
    <t>обсяг витрат на забезпечення екіпірування збірних команд області єдиною спортивною формою, взуттям, інвентарем, обладнанням та медикаментами, спеціальним спортивним обладнанням та устаткуванням</t>
  </si>
  <si>
    <t>обсяг витрат для забезпечення проведення на базі спортивно-оздоровчих закладів (інших закладів, що передбачають можливість проведення спортивно-тренувальної роботи) спортивних зборів, таборів, спеціалізованих змін тощо для членів збірних команд області з видів спорту, вихованців дитячо-юнацьких спортивних шкіл</t>
  </si>
  <si>
    <t>придбання спеціального спортивного обладнання та устаткування для проведення спортивних змагань різного рівня з пріоритетних видів спорту</t>
  </si>
  <si>
    <t>обсяг витрат на інші заходи з розвитку фізичної культури і спорту</t>
  </si>
  <si>
    <t>кількість отримувачів заохочень/винагород (спортсмени, тренери, видатні діячі)</t>
  </si>
  <si>
    <t>осіб</t>
  </si>
  <si>
    <t>кількість людино-днів спортивних заходів, що проводяться закладами фізичної культури і спорту, організаціями фізкультурно-спортивної спрямованості, які отримують фінансову підтримку з бюджету</t>
  </si>
  <si>
    <t>розрахунок до плану використання бюджетних коштів</t>
  </si>
  <si>
    <t>кількість студентів державних вузів із числа провідних спортсменів області, працівників галузі області, навчання яких оплачується</t>
  </si>
  <si>
    <t>кількість спеціалізованих класів, яким надається фінансова підтримка</t>
  </si>
  <si>
    <t>кількість клубів фізкультурно-спортивної спрямованості (у т.ч. команд майстрів з ігрових видів спорту), яким надається фінансова підтримка</t>
  </si>
  <si>
    <t>кількість збірних команд області, які забезпечені єдиною спортивною формою, взуттям, інвентарем, обладнанням та медикаментами, спеціальним спортивним обладнанням та устаткуванням</t>
  </si>
  <si>
    <t>кількість спеціалізованих змін для членів збірних команд області з видів спорту, вихованців дитячо-юнацьких спортивних шкіл</t>
  </si>
  <si>
    <t>середній розмір заохочення/винагороди для одного отримувача (спортсмени, тренери, видатні діячі)</t>
  </si>
  <si>
    <t>середній розмір фінансової підтримки одному закладу фізичної культури і спорту, організації фізкультурно-спортивної спрямованості, що отримують фінансову підтримку з бюджету</t>
  </si>
  <si>
    <t>план використання бюджетних коштів</t>
  </si>
  <si>
    <t>середні витрати на проведення одного спортивного заходу закладами фізичної культури і спорту, організаціями фізкультурно-спортивної спрямованості, що отримують фінансову підтримку з бюджету</t>
  </si>
  <si>
    <t>середні витрати на проведення одного людино-дня спортивного заходу  закладами фізичної культури і спорту, організаціями фізкультурно-спортивної спрямованості, що отримують фінансову підтримку з бюджету</t>
  </si>
  <si>
    <t>середній розмір видатків на оплату за навчання одного студента</t>
  </si>
  <si>
    <t>середній розмір видатків на один спеціалізований клас</t>
  </si>
  <si>
    <t>середній розмір фінасової підтримки одного клубу фізкультурно-спортивної спрямованості</t>
  </si>
  <si>
    <t>середній розмір витрат на проведення однієї спеціалізованої зміни для членів збірних команд області з видів спорту, вихованців дитячо-юнацьких спортивних шкіл</t>
  </si>
  <si>
    <t>середній розмір витрат на проведення інших заходів з розвитку фізичної культури і спорту</t>
  </si>
  <si>
    <t>динаміка кількості отримувачів заохочень/винагород порівняно з минулим роком</t>
  </si>
  <si>
    <t>динаміка кількості учасників спортивних заходів, що проводяться закладами фізичної культури і спорту, організаціями фізкультурно-спортивної спрямованості, що отримують фінансову підтримку з бюджету, порівняно з минулим роком</t>
  </si>
  <si>
    <t>динаміка витрат для створення та вдосконалення необхідних умов для подальшого розвитку фізичної культури і спорту в області  порівняно з попереднім роком</t>
  </si>
  <si>
    <t>річний звіт</t>
  </si>
  <si>
    <t>обсяг витрат на проведення традиційних в області спортивних змагань з видів спорту за участю іноземних команд  з метою підвищення авторитету Закарпатської області, як спортивного краю</t>
  </si>
  <si>
    <t xml:space="preserve">кількість спортивних змагань з видів спорту за участю іноземних команд  </t>
  </si>
  <si>
    <t>обсяг витрат на щорічне проведення спартакіад, традиційних спортивних змагань серед ветеранів спорту,  забезпечення підготовки та участь збірних команд області у чемпіонатах, кубках України серед ветеранів спорту</t>
  </si>
  <si>
    <t>кількість спартакіад серед ветеранів спорту та участь в чемпіонатах, кубках України серед ветеранів спорту</t>
  </si>
  <si>
    <t xml:space="preserve">середній розмір витрат на проведення одного спортивного змагання  за участю іноземних команд  </t>
  </si>
  <si>
    <t>середній розмір витрат на проведення спартакіад серед ветеранів спорту та участь в чемпіонатах, кубках України серед ветеранів спорту</t>
  </si>
  <si>
    <t>кількість інших заходів з розвитку фізичної культури і спорту</t>
  </si>
  <si>
    <t>0810</t>
  </si>
  <si>
    <t>В.о. начальника управління молоді та спорту облдержадміністрації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</si>
  <si>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обласної ради від 22.12.2016 № 614 "Про Програму розвитку фізичної культури і спорту в Закарпатській області на період до 2020 року", рішення обласної ради від 20.12.2019 № 1629 "Про обласний бюджет на 2020 рік", рішення обласної ради від 18.03.2020 № 1702 "Про внесення змін до рішення обласної ради від 20 грудня 2019 року № 1629 «Про обласний бюджет на 2020 рік»</t>
  </si>
  <si>
    <t>4. Обсяг бюджетних призначень / бюджетних асигнувань 3 842 300 гривень, у тому числі загального фонду  3 742 300 гривень та спеціального фонду 100 000 гривень.</t>
  </si>
  <si>
    <t>31.03.2020.</t>
  </si>
  <si>
    <t xml:space="preserve">обсяг витрат на проведення традиційних щорічних юнацьких спортивних ігор, ігор школярів області </t>
  </si>
  <si>
    <t>№ 160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</si>
</sst>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 applyProtection="1">
      <alignment vertical="top" wrapText="1"/>
      <protection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13" fillId="0" borderId="1" xfId="0" applyFont="1" applyFill="1" applyBorder="1" applyAlignment="1">
      <alignment horizontal="center" vertical="top" wrapText="1"/>
    </xf>
    <xf numFmtId="1" fontId="4" fillId="0" borderId="0" xfId="0" applyNumberFormat="1" applyFont="1" applyAlignment="1" applyProtection="1">
      <alignment vertical="top"/>
      <protection/>
    </xf>
    <xf numFmtId="184" fontId="5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14" fontId="4" fillId="0" borderId="4" xfId="0" applyNumberFormat="1" applyFont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16" fillId="0" borderId="6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8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6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left" vertical="top" wrapText="1"/>
      <protection/>
    </xf>
    <xf numFmtId="0" fontId="14" fillId="0" borderId="2" xfId="0" applyFont="1" applyBorder="1" applyAlignment="1">
      <alignment horizontal="center" vertical="top" wrapText="1"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 vertical="top" wrapText="1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left" vertical="top" wrapText="1"/>
      <protection/>
    </xf>
    <xf numFmtId="49" fontId="4" fillId="0" borderId="6" xfId="0" applyNumberFormat="1" applyFont="1" applyFill="1" applyBorder="1" applyAlignment="1" applyProtection="1">
      <alignment horizontal="left" vertical="top" wrapText="1"/>
      <protection/>
    </xf>
    <xf numFmtId="49" fontId="4" fillId="0" borderId="2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Font="1" applyFill="1" applyBorder="1" applyAlignment="1" applyProtection="1">
      <alignment vertical="top" wrapText="1"/>
      <protection/>
    </xf>
    <xf numFmtId="0" fontId="7" fillId="0" borderId="0" xfId="0" applyFont="1" applyAlignment="1">
      <alignment wrapText="1"/>
    </xf>
    <xf numFmtId="0" fontId="4" fillId="0" borderId="4" xfId="0" applyFont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showZeros="0" tabSelected="1" workbookViewId="0" topLeftCell="A94">
      <selection activeCell="N99" sqref="N99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05" t="s">
        <v>51</v>
      </c>
      <c r="M3" s="105"/>
      <c r="N3" s="105"/>
    </row>
    <row r="4" spans="12:14" s="12" customFormat="1" ht="12">
      <c r="L4" s="107" t="s">
        <v>22</v>
      </c>
      <c r="M4" s="107"/>
      <c r="N4" s="107"/>
    </row>
    <row r="5" spans="12:14" s="11" customFormat="1" ht="15">
      <c r="L5" s="106" t="s">
        <v>52</v>
      </c>
      <c r="M5" s="106"/>
      <c r="N5" s="106"/>
    </row>
    <row r="6" spans="12:14" s="13" customFormat="1" ht="12">
      <c r="L6" s="108" t="s">
        <v>23</v>
      </c>
      <c r="M6" s="108"/>
      <c r="N6" s="108"/>
    </row>
    <row r="7" spans="2:14" s="11" customFormat="1" ht="15">
      <c r="B7" s="31"/>
      <c r="L7" s="66" t="s">
        <v>114</v>
      </c>
      <c r="M7" s="60" t="s">
        <v>116</v>
      </c>
      <c r="N7" s="25"/>
    </row>
    <row r="8" spans="1:14" s="11" customFormat="1" ht="16.5">
      <c r="A8" s="116" t="s">
        <v>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11" customFormat="1" ht="16.5">
      <c r="A9" s="116" t="s">
        <v>50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1">
        <v>1100000</v>
      </c>
      <c r="C11" s="54"/>
      <c r="D11" s="117" t="s">
        <v>49</v>
      </c>
      <c r="E11" s="117"/>
      <c r="F11" s="117"/>
      <c r="G11" s="117"/>
      <c r="H11" s="117"/>
      <c r="I11" s="117"/>
      <c r="J11" s="117"/>
      <c r="K11" s="117"/>
      <c r="L11" s="117"/>
      <c r="M11" s="54"/>
      <c r="N11" s="61">
        <v>39663671</v>
      </c>
    </row>
    <row r="12" spans="2:14" s="12" customFormat="1" ht="48">
      <c r="B12" s="52" t="s">
        <v>39</v>
      </c>
      <c r="C12" s="58"/>
      <c r="D12" s="90" t="s">
        <v>38</v>
      </c>
      <c r="E12" s="90"/>
      <c r="F12" s="90"/>
      <c r="G12" s="90"/>
      <c r="H12" s="90"/>
      <c r="I12" s="90"/>
      <c r="J12" s="90"/>
      <c r="K12" s="90"/>
      <c r="L12" s="90"/>
      <c r="M12" s="13"/>
      <c r="N12" s="53" t="s">
        <v>40</v>
      </c>
    </row>
    <row r="13" spans="1:14" s="11" customFormat="1" ht="15">
      <c r="A13" s="11" t="s">
        <v>4</v>
      </c>
      <c r="B13" s="61">
        <v>1110000</v>
      </c>
      <c r="C13" s="54"/>
      <c r="D13" s="118" t="s">
        <v>49</v>
      </c>
      <c r="E13" s="118"/>
      <c r="F13" s="118"/>
      <c r="G13" s="118"/>
      <c r="H13" s="118"/>
      <c r="I13" s="118"/>
      <c r="J13" s="118"/>
      <c r="K13" s="118"/>
      <c r="L13" s="118"/>
      <c r="M13" s="55"/>
      <c r="N13" s="51" t="s">
        <v>48</v>
      </c>
    </row>
    <row r="14" spans="2:14" s="12" customFormat="1" ht="48">
      <c r="B14" s="52" t="s">
        <v>39</v>
      </c>
      <c r="C14" s="58"/>
      <c r="D14" s="91" t="s">
        <v>11</v>
      </c>
      <c r="E14" s="91"/>
      <c r="F14" s="91"/>
      <c r="G14" s="91"/>
      <c r="H14" s="91"/>
      <c r="I14" s="91"/>
      <c r="J14" s="91"/>
      <c r="K14" s="91"/>
      <c r="L14" s="91"/>
      <c r="M14" s="13"/>
      <c r="N14" s="53" t="s">
        <v>40</v>
      </c>
    </row>
    <row r="15" spans="1:14" s="29" customFormat="1" ht="50.25" customHeight="1">
      <c r="A15" s="29" t="s">
        <v>5</v>
      </c>
      <c r="B15" s="61">
        <v>1115062</v>
      </c>
      <c r="C15" s="54"/>
      <c r="D15" s="62">
        <v>5062</v>
      </c>
      <c r="E15" s="57"/>
      <c r="F15" s="83" t="s">
        <v>110</v>
      </c>
      <c r="G15" s="59"/>
      <c r="H15" s="89" t="s">
        <v>59</v>
      </c>
      <c r="I15" s="89"/>
      <c r="J15" s="89"/>
      <c r="K15" s="89"/>
      <c r="L15" s="89"/>
      <c r="M15" s="55"/>
      <c r="N15" s="51" t="s">
        <v>47</v>
      </c>
    </row>
    <row r="16" spans="1:14" s="12" customFormat="1" ht="40.5">
      <c r="A16" s="8"/>
      <c r="B16" s="63" t="s">
        <v>39</v>
      </c>
      <c r="C16" s="64"/>
      <c r="D16" s="63" t="s">
        <v>44</v>
      </c>
      <c r="E16" s="65"/>
      <c r="F16" s="63" t="s">
        <v>43</v>
      </c>
      <c r="G16" s="65"/>
      <c r="H16" s="86" t="s">
        <v>42</v>
      </c>
      <c r="I16" s="86"/>
      <c r="J16" s="86"/>
      <c r="K16" s="86"/>
      <c r="L16" s="86"/>
      <c r="M16" s="13"/>
      <c r="N16" s="56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24" t="s">
        <v>113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94.5" customHeight="1">
      <c r="A21" s="119" t="s">
        <v>112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pans="2:11" s="12" customFormat="1" ht="12">
      <c r="B22" s="3"/>
      <c r="C22" s="6"/>
      <c r="G22" s="6"/>
      <c r="H22" s="6"/>
      <c r="I22" s="6"/>
      <c r="J22" s="6"/>
      <c r="K22" s="6"/>
    </row>
    <row r="23" spans="1:11" ht="15">
      <c r="A23" s="11" t="s">
        <v>30</v>
      </c>
      <c r="B23" s="26"/>
      <c r="C23" s="27"/>
      <c r="D23" s="11"/>
      <c r="E23" s="11"/>
      <c r="F23" s="11"/>
      <c r="G23" s="27"/>
      <c r="H23" s="27"/>
      <c r="I23" s="27"/>
      <c r="J23" s="7"/>
      <c r="K23" s="7"/>
    </row>
    <row r="24" spans="2:11" s="12" customFormat="1" ht="12">
      <c r="B24" s="3"/>
      <c r="C24" s="6"/>
      <c r="G24" s="6"/>
      <c r="H24" s="6"/>
      <c r="I24" s="6"/>
      <c r="J24" s="6"/>
      <c r="K24" s="6"/>
    </row>
    <row r="25" spans="1:14" s="11" customFormat="1" ht="30.75">
      <c r="A25" s="32" t="s">
        <v>8</v>
      </c>
      <c r="B25" s="110" t="s">
        <v>31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2"/>
    </row>
    <row r="26" spans="1:14" s="11" customFormat="1" ht="15">
      <c r="A26" s="30">
        <v>1</v>
      </c>
      <c r="B26" s="113" t="s">
        <v>60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</row>
    <row r="27" spans="1:14" s="12" customFormat="1" ht="12">
      <c r="A27" s="33"/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s="29" customFormat="1" ht="15">
      <c r="A28" s="28" t="s">
        <v>32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29" customFormat="1" ht="35.25" customHeight="1">
      <c r="A29" s="134" t="s">
        <v>61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2:11" s="12" customFormat="1" ht="12">
      <c r="B30" s="3"/>
      <c r="C30" s="6"/>
      <c r="G30" s="6"/>
      <c r="H30" s="6"/>
      <c r="I30" s="6"/>
      <c r="J30" s="6"/>
      <c r="K30" s="6"/>
    </row>
    <row r="31" ht="15">
      <c r="A31" s="11" t="s">
        <v>29</v>
      </c>
    </row>
    <row r="32" spans="2:11" s="12" customFormat="1" ht="12">
      <c r="B32" s="3"/>
      <c r="C32" s="6"/>
      <c r="G32" s="6"/>
      <c r="H32" s="6"/>
      <c r="I32" s="6"/>
      <c r="J32" s="6"/>
      <c r="K32" s="6"/>
    </row>
    <row r="33" spans="1:14" s="11" customFormat="1" ht="30.75">
      <c r="A33" s="32" t="s">
        <v>8</v>
      </c>
      <c r="B33" s="110" t="s">
        <v>14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/>
    </row>
    <row r="34" spans="1:14" s="29" customFormat="1" ht="18.75" customHeight="1">
      <c r="A34" s="30">
        <v>1</v>
      </c>
      <c r="B34" s="113" t="s">
        <v>62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</row>
    <row r="35" spans="1:14" s="29" customFormat="1" ht="15">
      <c r="A35" s="30">
        <v>2</v>
      </c>
      <c r="B35" s="121" t="s">
        <v>63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3"/>
    </row>
    <row r="36" spans="1:14" s="29" customFormat="1" ht="15">
      <c r="A36" s="30">
        <v>3</v>
      </c>
      <c r="B36" s="121" t="s">
        <v>64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3"/>
    </row>
    <row r="37" spans="1:14" s="29" customFormat="1" ht="15">
      <c r="A37" s="57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2:11" s="12" customFormat="1" ht="12">
      <c r="B38" s="3"/>
      <c r="C38" s="6"/>
      <c r="G38" s="6"/>
      <c r="H38" s="6"/>
      <c r="I38" s="6"/>
      <c r="J38" s="6"/>
      <c r="K38" s="6"/>
    </row>
    <row r="39" ht="15">
      <c r="A39" s="11" t="s">
        <v>27</v>
      </c>
    </row>
    <row r="40" spans="2:14" s="12" customFormat="1" ht="12">
      <c r="B40" s="8"/>
      <c r="C40" s="6"/>
      <c r="G40" s="6"/>
      <c r="H40" s="6"/>
      <c r="I40" s="6"/>
      <c r="K40" s="6"/>
      <c r="N40" s="15" t="s">
        <v>28</v>
      </c>
    </row>
    <row r="41" spans="1:14" ht="27">
      <c r="A41" s="16" t="s">
        <v>8</v>
      </c>
      <c r="B41" s="125" t="s">
        <v>19</v>
      </c>
      <c r="C41" s="126"/>
      <c r="D41" s="126"/>
      <c r="E41" s="126"/>
      <c r="F41" s="126"/>
      <c r="G41" s="126"/>
      <c r="H41" s="126"/>
      <c r="I41" s="126"/>
      <c r="J41" s="126"/>
      <c r="K41" s="127"/>
      <c r="L41" s="16" t="s">
        <v>12</v>
      </c>
      <c r="M41" s="16" t="s">
        <v>13</v>
      </c>
      <c r="N41" s="9" t="s">
        <v>1</v>
      </c>
    </row>
    <row r="42" spans="1:14" ht="13.5">
      <c r="A42" s="5">
        <v>1</v>
      </c>
      <c r="B42" s="128">
        <v>2</v>
      </c>
      <c r="C42" s="129"/>
      <c r="D42" s="129"/>
      <c r="E42" s="129"/>
      <c r="F42" s="129"/>
      <c r="G42" s="129"/>
      <c r="H42" s="129"/>
      <c r="I42" s="129"/>
      <c r="J42" s="129"/>
      <c r="K42" s="130"/>
      <c r="L42" s="22">
        <v>3</v>
      </c>
      <c r="M42" s="1">
        <v>4</v>
      </c>
      <c r="N42" s="9">
        <v>5</v>
      </c>
    </row>
    <row r="43" spans="1:14" ht="37.5" customHeight="1">
      <c r="A43" s="5">
        <v>1</v>
      </c>
      <c r="B43" s="131" t="s">
        <v>65</v>
      </c>
      <c r="C43" s="132"/>
      <c r="D43" s="132"/>
      <c r="E43" s="132"/>
      <c r="F43" s="132"/>
      <c r="G43" s="132"/>
      <c r="H43" s="132"/>
      <c r="I43" s="132"/>
      <c r="J43" s="132"/>
      <c r="K43" s="133"/>
      <c r="L43" s="22">
        <v>1860000</v>
      </c>
      <c r="M43" s="1"/>
      <c r="N43" s="77">
        <f>L43+M43</f>
        <v>1860000</v>
      </c>
    </row>
    <row r="44" spans="1:14" ht="35.25" customHeight="1">
      <c r="A44" s="5">
        <v>2</v>
      </c>
      <c r="B44" s="131" t="s">
        <v>66</v>
      </c>
      <c r="C44" s="132"/>
      <c r="D44" s="132"/>
      <c r="E44" s="132"/>
      <c r="F44" s="132"/>
      <c r="G44" s="132"/>
      <c r="H44" s="132"/>
      <c r="I44" s="132"/>
      <c r="J44" s="132"/>
      <c r="K44" s="133"/>
      <c r="L44" s="22">
        <f>2103000-220700</f>
        <v>1882300</v>
      </c>
      <c r="M44" s="1">
        <f>200000-100000</f>
        <v>100000</v>
      </c>
      <c r="N44" s="77">
        <f>L44+M44</f>
        <v>1982300</v>
      </c>
    </row>
    <row r="45" spans="1:14" ht="13.5">
      <c r="A45" s="144" t="s">
        <v>1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6"/>
      <c r="L45" s="69">
        <f>L43+L44</f>
        <v>3742300</v>
      </c>
      <c r="M45" s="69">
        <f>M43+M44</f>
        <v>100000</v>
      </c>
      <c r="N45" s="69">
        <f>N43+N44</f>
        <v>3842300</v>
      </c>
    </row>
    <row r="46" spans="2:10" s="12" customFormat="1" ht="12">
      <c r="B46" s="8"/>
      <c r="C46" s="6"/>
      <c r="G46" s="6"/>
      <c r="H46" s="6"/>
      <c r="I46" s="6"/>
      <c r="J46" s="6"/>
    </row>
    <row r="47" spans="1:9" ht="15">
      <c r="A47" s="20" t="s">
        <v>26</v>
      </c>
      <c r="B47" s="17"/>
      <c r="D47" s="17"/>
      <c r="E47" s="17"/>
      <c r="F47" s="17"/>
      <c r="G47" s="17"/>
      <c r="H47" s="17"/>
      <c r="I47" s="17"/>
    </row>
    <row r="48" spans="2:14" s="12" customFormat="1" ht="12">
      <c r="B48" s="18"/>
      <c r="C48" s="19"/>
      <c r="D48" s="19"/>
      <c r="E48" s="19"/>
      <c r="F48" s="19"/>
      <c r="G48" s="19"/>
      <c r="K48" s="15"/>
      <c r="N48" s="15" t="s">
        <v>28</v>
      </c>
    </row>
    <row r="49" spans="1:14" ht="27">
      <c r="A49" s="16" t="s">
        <v>8</v>
      </c>
      <c r="B49" s="95" t="s">
        <v>20</v>
      </c>
      <c r="C49" s="96"/>
      <c r="D49" s="96"/>
      <c r="E49" s="96"/>
      <c r="F49" s="96"/>
      <c r="G49" s="96"/>
      <c r="H49" s="96"/>
      <c r="I49" s="96"/>
      <c r="J49" s="96"/>
      <c r="K49" s="97"/>
      <c r="L49" s="16" t="s">
        <v>12</v>
      </c>
      <c r="M49" s="16" t="s">
        <v>13</v>
      </c>
      <c r="N49" s="16" t="s">
        <v>1</v>
      </c>
    </row>
    <row r="50" spans="1:14" ht="13.5">
      <c r="A50" s="10">
        <v>1</v>
      </c>
      <c r="B50" s="100">
        <v>2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6">
        <v>3</v>
      </c>
      <c r="M50" s="16">
        <v>4</v>
      </c>
      <c r="N50" s="16">
        <v>5</v>
      </c>
    </row>
    <row r="51" spans="1:14" ht="13.5">
      <c r="A51" s="10">
        <v>1</v>
      </c>
      <c r="B51" s="142" t="s">
        <v>67</v>
      </c>
      <c r="C51" s="142"/>
      <c r="D51" s="142"/>
      <c r="E51" s="142"/>
      <c r="F51" s="142"/>
      <c r="G51" s="142"/>
      <c r="H51" s="142"/>
      <c r="I51" s="142"/>
      <c r="J51" s="142"/>
      <c r="K51" s="143"/>
      <c r="L51" s="68">
        <f>3963000-220700</f>
        <v>3742300</v>
      </c>
      <c r="M51" s="68">
        <f>200000-100000</f>
        <v>100000</v>
      </c>
      <c r="N51" s="68">
        <f>L51+M51</f>
        <v>3842300</v>
      </c>
    </row>
    <row r="52" spans="1:14" ht="13.5">
      <c r="A52" s="10"/>
      <c r="B52" s="142"/>
      <c r="C52" s="142"/>
      <c r="D52" s="142"/>
      <c r="E52" s="142"/>
      <c r="F52" s="142"/>
      <c r="G52" s="142"/>
      <c r="H52" s="142"/>
      <c r="I52" s="142"/>
      <c r="J52" s="142"/>
      <c r="K52" s="143"/>
      <c r="L52" s="68"/>
      <c r="M52" s="68"/>
      <c r="N52" s="68"/>
    </row>
    <row r="53" spans="1:14" ht="13.5">
      <c r="A53" s="87" t="s">
        <v>1</v>
      </c>
      <c r="B53" s="88"/>
      <c r="C53" s="88"/>
      <c r="D53" s="88"/>
      <c r="E53" s="88"/>
      <c r="F53" s="88"/>
      <c r="G53" s="88"/>
      <c r="H53" s="88"/>
      <c r="I53" s="88"/>
      <c r="J53" s="88"/>
      <c r="K53" s="120"/>
      <c r="L53" s="69">
        <f>L51</f>
        <v>3742300</v>
      </c>
      <c r="M53" s="69">
        <f>M51</f>
        <v>100000</v>
      </c>
      <c r="N53" s="69">
        <f>N51</f>
        <v>3842300</v>
      </c>
    </row>
    <row r="54" spans="2:10" s="12" customFormat="1" ht="12">
      <c r="B54" s="8"/>
      <c r="C54" s="6"/>
      <c r="G54" s="6"/>
      <c r="H54" s="6"/>
      <c r="I54" s="6"/>
      <c r="J54" s="6"/>
    </row>
    <row r="55" spans="1:10" s="11" customFormat="1" ht="15">
      <c r="A55" s="25" t="s">
        <v>25</v>
      </c>
      <c r="B55" s="25"/>
      <c r="D55" s="25"/>
      <c r="E55" s="25"/>
      <c r="F55" s="25"/>
      <c r="G55" s="25"/>
      <c r="H55" s="25"/>
      <c r="I55" s="25"/>
      <c r="J55" s="25"/>
    </row>
    <row r="56" spans="2:11" s="12" customFormat="1" ht="12">
      <c r="B56" s="3"/>
      <c r="C56" s="6"/>
      <c r="G56" s="6"/>
      <c r="H56" s="6"/>
      <c r="I56" s="6"/>
      <c r="J56" s="6"/>
      <c r="K56" s="6"/>
    </row>
    <row r="57" spans="1:14" ht="41.25">
      <c r="A57" s="16" t="s">
        <v>8</v>
      </c>
      <c r="B57" s="141" t="s">
        <v>36</v>
      </c>
      <c r="C57" s="141"/>
      <c r="D57" s="141"/>
      <c r="E57" s="141"/>
      <c r="F57" s="141"/>
      <c r="G57" s="141"/>
      <c r="H57" s="16" t="s">
        <v>6</v>
      </c>
      <c r="I57" s="140" t="s">
        <v>7</v>
      </c>
      <c r="J57" s="140"/>
      <c r="K57" s="140"/>
      <c r="L57" s="16" t="s">
        <v>12</v>
      </c>
      <c r="M57" s="16" t="s">
        <v>13</v>
      </c>
      <c r="N57" s="16" t="s">
        <v>1</v>
      </c>
    </row>
    <row r="58" spans="1:14" s="14" customFormat="1" ht="13.5">
      <c r="A58" s="10">
        <v>1</v>
      </c>
      <c r="B58" s="137">
        <v>2</v>
      </c>
      <c r="C58" s="137"/>
      <c r="D58" s="137"/>
      <c r="E58" s="137"/>
      <c r="F58" s="137"/>
      <c r="G58" s="137"/>
      <c r="H58" s="1">
        <v>3</v>
      </c>
      <c r="I58" s="100">
        <v>4</v>
      </c>
      <c r="J58" s="100"/>
      <c r="K58" s="100"/>
      <c r="L58" s="10">
        <v>5</v>
      </c>
      <c r="M58" s="10">
        <v>6</v>
      </c>
      <c r="N58" s="10">
        <v>7</v>
      </c>
    </row>
    <row r="59" spans="1:14" s="11" customFormat="1" ht="15">
      <c r="A59" s="2">
        <v>1</v>
      </c>
      <c r="B59" s="138" t="s">
        <v>15</v>
      </c>
      <c r="C59" s="139"/>
      <c r="D59" s="139"/>
      <c r="E59" s="139"/>
      <c r="F59" s="139"/>
      <c r="G59" s="139"/>
      <c r="H59" s="21"/>
      <c r="I59" s="95"/>
      <c r="J59" s="96"/>
      <c r="K59" s="97"/>
      <c r="L59" s="21"/>
      <c r="M59" s="21"/>
      <c r="N59" s="24"/>
    </row>
    <row r="60" spans="1:14" s="11" customFormat="1" ht="17.25" customHeight="1">
      <c r="A60" s="2"/>
      <c r="B60" s="98" t="s">
        <v>68</v>
      </c>
      <c r="C60" s="99"/>
      <c r="D60" s="99"/>
      <c r="E60" s="99"/>
      <c r="F60" s="99"/>
      <c r="G60" s="99"/>
      <c r="H60" s="75" t="s">
        <v>53</v>
      </c>
      <c r="I60" s="95" t="s">
        <v>69</v>
      </c>
      <c r="J60" s="96"/>
      <c r="K60" s="97"/>
      <c r="L60" s="10">
        <v>1</v>
      </c>
      <c r="M60" s="10"/>
      <c r="N60" s="67">
        <f>L60+M60</f>
        <v>1</v>
      </c>
    </row>
    <row r="61" spans="1:14" s="11" customFormat="1" ht="51.75" customHeight="1">
      <c r="A61" s="2"/>
      <c r="B61" s="92" t="s">
        <v>70</v>
      </c>
      <c r="C61" s="93"/>
      <c r="D61" s="93"/>
      <c r="E61" s="93"/>
      <c r="F61" s="93"/>
      <c r="G61" s="94"/>
      <c r="H61" s="75" t="s">
        <v>53</v>
      </c>
      <c r="I61" s="95" t="s">
        <v>71</v>
      </c>
      <c r="J61" s="96"/>
      <c r="K61" s="97"/>
      <c r="L61" s="10">
        <v>1</v>
      </c>
      <c r="M61" s="10"/>
      <c r="N61" s="67">
        <f aca="true" t="shared" si="0" ref="N61:N98">L61+M61</f>
        <v>1</v>
      </c>
    </row>
    <row r="62" spans="1:14" s="11" customFormat="1" ht="49.5" customHeight="1">
      <c r="A62" s="2"/>
      <c r="B62" s="92" t="s">
        <v>72</v>
      </c>
      <c r="C62" s="93"/>
      <c r="D62" s="93"/>
      <c r="E62" s="93"/>
      <c r="F62" s="93"/>
      <c r="G62" s="94"/>
      <c r="H62" s="75" t="s">
        <v>53</v>
      </c>
      <c r="I62" s="95" t="s">
        <v>57</v>
      </c>
      <c r="J62" s="96"/>
      <c r="K62" s="97"/>
      <c r="L62" s="10">
        <v>26</v>
      </c>
      <c r="M62" s="10"/>
      <c r="N62" s="67">
        <f t="shared" si="0"/>
        <v>26</v>
      </c>
    </row>
    <row r="63" spans="1:14" s="11" customFormat="1" ht="33" customHeight="1">
      <c r="A63" s="2"/>
      <c r="B63" s="92" t="s">
        <v>73</v>
      </c>
      <c r="C63" s="93"/>
      <c r="D63" s="93"/>
      <c r="E63" s="93"/>
      <c r="F63" s="93"/>
      <c r="G63" s="94"/>
      <c r="H63" s="75" t="s">
        <v>54</v>
      </c>
      <c r="I63" s="95" t="s">
        <v>57</v>
      </c>
      <c r="J63" s="96"/>
      <c r="K63" s="97"/>
      <c r="L63" s="85">
        <v>200000</v>
      </c>
      <c r="M63" s="85"/>
      <c r="N63" s="67">
        <f t="shared" si="0"/>
        <v>200000</v>
      </c>
    </row>
    <row r="64" spans="1:14" s="11" customFormat="1" ht="51.75" customHeight="1">
      <c r="A64" s="2"/>
      <c r="B64" s="92" t="s">
        <v>74</v>
      </c>
      <c r="C64" s="93"/>
      <c r="D64" s="93"/>
      <c r="E64" s="93"/>
      <c r="F64" s="93"/>
      <c r="G64" s="94"/>
      <c r="H64" s="75" t="s">
        <v>54</v>
      </c>
      <c r="I64" s="95" t="s">
        <v>57</v>
      </c>
      <c r="J64" s="96"/>
      <c r="K64" s="97"/>
      <c r="L64" s="85">
        <v>100000</v>
      </c>
      <c r="M64" s="85"/>
      <c r="N64" s="67">
        <f t="shared" si="0"/>
        <v>100000</v>
      </c>
    </row>
    <row r="65" spans="1:14" s="11" customFormat="1" ht="48.75" customHeight="1">
      <c r="A65" s="2"/>
      <c r="B65" s="92" t="s">
        <v>75</v>
      </c>
      <c r="C65" s="93"/>
      <c r="D65" s="93"/>
      <c r="E65" s="93"/>
      <c r="F65" s="93"/>
      <c r="G65" s="94"/>
      <c r="H65" s="75" t="s">
        <v>54</v>
      </c>
      <c r="I65" s="95" t="s">
        <v>57</v>
      </c>
      <c r="J65" s="96"/>
      <c r="K65" s="97"/>
      <c r="L65" s="85">
        <f>550000-70000</f>
        <v>480000</v>
      </c>
      <c r="M65" s="85"/>
      <c r="N65" s="67">
        <f t="shared" si="0"/>
        <v>480000</v>
      </c>
    </row>
    <row r="66" spans="1:14" s="11" customFormat="1" ht="60.75" customHeight="1">
      <c r="A66" s="2"/>
      <c r="B66" s="92" t="s">
        <v>76</v>
      </c>
      <c r="C66" s="93"/>
      <c r="D66" s="93"/>
      <c r="E66" s="93"/>
      <c r="F66" s="93"/>
      <c r="G66" s="94"/>
      <c r="H66" s="75" t="s">
        <v>54</v>
      </c>
      <c r="I66" s="95" t="s">
        <v>57</v>
      </c>
      <c r="J66" s="96"/>
      <c r="K66" s="97"/>
      <c r="L66" s="85">
        <v>300000</v>
      </c>
      <c r="M66" s="85">
        <f>200000-100000</f>
        <v>100000</v>
      </c>
      <c r="N66" s="67">
        <f t="shared" si="0"/>
        <v>400000</v>
      </c>
    </row>
    <row r="67" spans="1:14" s="11" customFormat="1" ht="72.75" customHeight="1">
      <c r="A67" s="2"/>
      <c r="B67" s="92" t="s">
        <v>77</v>
      </c>
      <c r="C67" s="93"/>
      <c r="D67" s="93"/>
      <c r="E67" s="93"/>
      <c r="F67" s="93"/>
      <c r="G67" s="94"/>
      <c r="H67" s="75" t="s">
        <v>54</v>
      </c>
      <c r="I67" s="95" t="s">
        <v>57</v>
      </c>
      <c r="J67" s="96"/>
      <c r="K67" s="97"/>
      <c r="L67" s="85">
        <f>300000-200000</f>
        <v>100000</v>
      </c>
      <c r="M67" s="85"/>
      <c r="N67" s="67">
        <f t="shared" si="0"/>
        <v>100000</v>
      </c>
    </row>
    <row r="68" spans="1:14" s="11" customFormat="1" ht="45.75" customHeight="1">
      <c r="A68" s="2"/>
      <c r="B68" s="92" t="s">
        <v>78</v>
      </c>
      <c r="C68" s="93"/>
      <c r="D68" s="93"/>
      <c r="E68" s="93"/>
      <c r="F68" s="93"/>
      <c r="G68" s="94"/>
      <c r="H68" s="75" t="s">
        <v>54</v>
      </c>
      <c r="I68" s="95" t="s">
        <v>57</v>
      </c>
      <c r="J68" s="96"/>
      <c r="K68" s="97"/>
      <c r="L68" s="85">
        <v>50000</v>
      </c>
      <c r="M68" s="85"/>
      <c r="N68" s="67">
        <f t="shared" si="0"/>
        <v>50000</v>
      </c>
    </row>
    <row r="69" spans="1:14" s="11" customFormat="1" ht="32.25" customHeight="1">
      <c r="A69" s="2"/>
      <c r="B69" s="92" t="s">
        <v>115</v>
      </c>
      <c r="C69" s="93"/>
      <c r="D69" s="93"/>
      <c r="E69" s="93"/>
      <c r="F69" s="93"/>
      <c r="G69" s="94"/>
      <c r="H69" s="75" t="s">
        <v>54</v>
      </c>
      <c r="I69" s="95" t="s">
        <v>57</v>
      </c>
      <c r="J69" s="96"/>
      <c r="K69" s="97"/>
      <c r="L69" s="85">
        <f>30000-10000</f>
        <v>20000</v>
      </c>
      <c r="M69" s="85"/>
      <c r="N69" s="67">
        <f t="shared" si="0"/>
        <v>20000</v>
      </c>
    </row>
    <row r="70" spans="1:14" s="11" customFormat="1" ht="51" customHeight="1">
      <c r="A70" s="2"/>
      <c r="B70" s="92" t="s">
        <v>103</v>
      </c>
      <c r="C70" s="93"/>
      <c r="D70" s="93"/>
      <c r="E70" s="93"/>
      <c r="F70" s="93"/>
      <c r="G70" s="94"/>
      <c r="H70" s="75" t="s">
        <v>54</v>
      </c>
      <c r="I70" s="95" t="s">
        <v>57</v>
      </c>
      <c r="J70" s="96"/>
      <c r="K70" s="97"/>
      <c r="L70" s="85">
        <f>200000-100000</f>
        <v>100000</v>
      </c>
      <c r="M70" s="85"/>
      <c r="N70" s="67">
        <f t="shared" si="0"/>
        <v>100000</v>
      </c>
    </row>
    <row r="71" spans="1:14" s="11" customFormat="1" ht="64.5" customHeight="1">
      <c r="A71" s="2"/>
      <c r="B71" s="92" t="s">
        <v>105</v>
      </c>
      <c r="C71" s="93"/>
      <c r="D71" s="93"/>
      <c r="E71" s="93"/>
      <c r="F71" s="93"/>
      <c r="G71" s="94"/>
      <c r="H71" s="75" t="s">
        <v>54</v>
      </c>
      <c r="I71" s="95" t="s">
        <v>57</v>
      </c>
      <c r="J71" s="96"/>
      <c r="K71" s="97"/>
      <c r="L71" s="85">
        <f>100000-40000</f>
        <v>60000</v>
      </c>
      <c r="M71" s="85"/>
      <c r="N71" s="67">
        <f t="shared" si="0"/>
        <v>60000</v>
      </c>
    </row>
    <row r="72" spans="1:16" s="11" customFormat="1" ht="21.75" customHeight="1">
      <c r="A72" s="2"/>
      <c r="B72" s="92" t="s">
        <v>79</v>
      </c>
      <c r="C72" s="93"/>
      <c r="D72" s="93"/>
      <c r="E72" s="93"/>
      <c r="F72" s="93"/>
      <c r="G72" s="94"/>
      <c r="H72" s="75" t="s">
        <v>54</v>
      </c>
      <c r="I72" s="95" t="s">
        <v>57</v>
      </c>
      <c r="J72" s="96"/>
      <c r="K72" s="97"/>
      <c r="L72" s="76">
        <f>10000+5000+10000+5000+5000+15000+10000+5000+25000+329300</f>
        <v>419300</v>
      </c>
      <c r="M72" s="76"/>
      <c r="N72" s="67">
        <f t="shared" si="0"/>
        <v>419300</v>
      </c>
      <c r="P72" s="80">
        <f>SUM(L63:L72)</f>
        <v>1829300</v>
      </c>
    </row>
    <row r="73" spans="1:14" s="11" customFormat="1" ht="21.75" customHeight="1">
      <c r="A73" s="79">
        <v>2</v>
      </c>
      <c r="B73" s="101" t="s">
        <v>16</v>
      </c>
      <c r="C73" s="102"/>
      <c r="D73" s="102"/>
      <c r="E73" s="102"/>
      <c r="F73" s="102"/>
      <c r="G73" s="103"/>
      <c r="H73" s="75"/>
      <c r="I73" s="100"/>
      <c r="J73" s="100"/>
      <c r="K73" s="100"/>
      <c r="L73" s="76"/>
      <c r="M73" s="10"/>
      <c r="N73" s="67">
        <f t="shared" si="0"/>
        <v>0</v>
      </c>
    </row>
    <row r="74" spans="1:14" s="11" customFormat="1" ht="38.25" customHeight="1">
      <c r="A74" s="2"/>
      <c r="B74" s="98" t="s">
        <v>80</v>
      </c>
      <c r="C74" s="99"/>
      <c r="D74" s="99"/>
      <c r="E74" s="99"/>
      <c r="F74" s="99"/>
      <c r="G74" s="99"/>
      <c r="H74" s="75" t="s">
        <v>81</v>
      </c>
      <c r="I74" s="95" t="s">
        <v>69</v>
      </c>
      <c r="J74" s="96"/>
      <c r="K74" s="97"/>
      <c r="L74" s="76">
        <v>233</v>
      </c>
      <c r="M74" s="10"/>
      <c r="N74" s="67">
        <f t="shared" si="0"/>
        <v>233</v>
      </c>
    </row>
    <row r="75" spans="1:14" s="11" customFormat="1" ht="64.5" customHeight="1">
      <c r="A75" s="2"/>
      <c r="B75" s="92" t="s">
        <v>82</v>
      </c>
      <c r="C75" s="93"/>
      <c r="D75" s="93"/>
      <c r="E75" s="93"/>
      <c r="F75" s="93"/>
      <c r="G75" s="94"/>
      <c r="H75" s="75" t="s">
        <v>53</v>
      </c>
      <c r="I75" s="95" t="s">
        <v>83</v>
      </c>
      <c r="J75" s="96"/>
      <c r="K75" s="97"/>
      <c r="L75" s="76">
        <v>1848</v>
      </c>
      <c r="M75" s="10"/>
      <c r="N75" s="67">
        <f t="shared" si="0"/>
        <v>1848</v>
      </c>
    </row>
    <row r="76" spans="1:14" s="11" customFormat="1" ht="36" customHeight="1">
      <c r="A76" s="2"/>
      <c r="B76" s="92" t="s">
        <v>84</v>
      </c>
      <c r="C76" s="93"/>
      <c r="D76" s="93"/>
      <c r="E76" s="93"/>
      <c r="F76" s="93"/>
      <c r="G76" s="94"/>
      <c r="H76" s="75" t="s">
        <v>81</v>
      </c>
      <c r="I76" s="95" t="s">
        <v>69</v>
      </c>
      <c r="J76" s="96"/>
      <c r="K76" s="97"/>
      <c r="L76" s="76">
        <v>15</v>
      </c>
      <c r="M76" s="10"/>
      <c r="N76" s="67">
        <f t="shared" si="0"/>
        <v>15</v>
      </c>
    </row>
    <row r="77" spans="1:14" s="11" customFormat="1" ht="22.5" customHeight="1">
      <c r="A77" s="2"/>
      <c r="B77" s="92" t="s">
        <v>85</v>
      </c>
      <c r="C77" s="93"/>
      <c r="D77" s="93"/>
      <c r="E77" s="93"/>
      <c r="F77" s="93"/>
      <c r="G77" s="94"/>
      <c r="H77" s="75" t="s">
        <v>53</v>
      </c>
      <c r="I77" s="95" t="s">
        <v>69</v>
      </c>
      <c r="J77" s="96"/>
      <c r="K77" s="97"/>
      <c r="L77" s="76">
        <v>2</v>
      </c>
      <c r="M77" s="10"/>
      <c r="N77" s="67">
        <f t="shared" si="0"/>
        <v>2</v>
      </c>
    </row>
    <row r="78" spans="1:14" s="11" customFormat="1" ht="54" customHeight="1">
      <c r="A78" s="2"/>
      <c r="B78" s="92" t="s">
        <v>86</v>
      </c>
      <c r="C78" s="93"/>
      <c r="D78" s="93"/>
      <c r="E78" s="93"/>
      <c r="F78" s="93"/>
      <c r="G78" s="94"/>
      <c r="H78" s="75" t="s">
        <v>53</v>
      </c>
      <c r="I78" s="95" t="s">
        <v>69</v>
      </c>
      <c r="J78" s="96"/>
      <c r="K78" s="97"/>
      <c r="L78" s="76">
        <v>1</v>
      </c>
      <c r="M78" s="10"/>
      <c r="N78" s="67">
        <f t="shared" si="0"/>
        <v>1</v>
      </c>
    </row>
    <row r="79" spans="1:14" s="11" customFormat="1" ht="48" customHeight="1">
      <c r="A79" s="2"/>
      <c r="B79" s="92" t="s">
        <v>87</v>
      </c>
      <c r="C79" s="93"/>
      <c r="D79" s="93"/>
      <c r="E79" s="93"/>
      <c r="F79" s="93"/>
      <c r="G79" s="94"/>
      <c r="H79" s="75" t="s">
        <v>53</v>
      </c>
      <c r="I79" s="95" t="s">
        <v>69</v>
      </c>
      <c r="J79" s="96"/>
      <c r="K79" s="97"/>
      <c r="L79" s="76">
        <v>10</v>
      </c>
      <c r="M79" s="10"/>
      <c r="N79" s="67">
        <f t="shared" si="0"/>
        <v>10</v>
      </c>
    </row>
    <row r="80" spans="1:14" s="11" customFormat="1" ht="37.5" customHeight="1">
      <c r="A80" s="2"/>
      <c r="B80" s="92" t="s">
        <v>88</v>
      </c>
      <c r="C80" s="93"/>
      <c r="D80" s="93"/>
      <c r="E80" s="93"/>
      <c r="F80" s="93"/>
      <c r="G80" s="94"/>
      <c r="H80" s="75" t="s">
        <v>53</v>
      </c>
      <c r="I80" s="95" t="s">
        <v>69</v>
      </c>
      <c r="J80" s="96"/>
      <c r="K80" s="97"/>
      <c r="L80" s="76">
        <v>2</v>
      </c>
      <c r="M80" s="10"/>
      <c r="N80" s="67">
        <f t="shared" si="0"/>
        <v>2</v>
      </c>
    </row>
    <row r="81" spans="1:14" s="11" customFormat="1" ht="37.5" customHeight="1">
      <c r="A81" s="2"/>
      <c r="B81" s="92" t="s">
        <v>104</v>
      </c>
      <c r="C81" s="93"/>
      <c r="D81" s="93"/>
      <c r="E81" s="93"/>
      <c r="F81" s="93"/>
      <c r="G81" s="94"/>
      <c r="H81" s="75" t="s">
        <v>53</v>
      </c>
      <c r="I81" s="95" t="s">
        <v>69</v>
      </c>
      <c r="J81" s="96"/>
      <c r="K81" s="97"/>
      <c r="L81" s="76">
        <v>1</v>
      </c>
      <c r="M81" s="10"/>
      <c r="N81" s="67">
        <f t="shared" si="0"/>
        <v>1</v>
      </c>
    </row>
    <row r="82" spans="1:14" s="11" customFormat="1" ht="37.5" customHeight="1">
      <c r="A82" s="2"/>
      <c r="B82" s="92" t="s">
        <v>106</v>
      </c>
      <c r="C82" s="93"/>
      <c r="D82" s="93"/>
      <c r="E82" s="93"/>
      <c r="F82" s="93"/>
      <c r="G82" s="94"/>
      <c r="H82" s="75" t="s">
        <v>53</v>
      </c>
      <c r="I82" s="95" t="s">
        <v>69</v>
      </c>
      <c r="J82" s="96"/>
      <c r="K82" s="97"/>
      <c r="L82" s="76">
        <v>15</v>
      </c>
      <c r="M82" s="10"/>
      <c r="N82" s="67">
        <f t="shared" si="0"/>
        <v>15</v>
      </c>
    </row>
    <row r="83" spans="1:14" s="11" customFormat="1" ht="25.5" customHeight="1">
      <c r="A83" s="2"/>
      <c r="B83" s="92" t="s">
        <v>109</v>
      </c>
      <c r="C83" s="93"/>
      <c r="D83" s="93"/>
      <c r="E83" s="93"/>
      <c r="F83" s="93"/>
      <c r="G83" s="94"/>
      <c r="H83" s="75" t="s">
        <v>53</v>
      </c>
      <c r="I83" s="95" t="s">
        <v>69</v>
      </c>
      <c r="J83" s="96"/>
      <c r="K83" s="97"/>
      <c r="L83" s="76">
        <f>17-4+280</f>
        <v>293</v>
      </c>
      <c r="M83" s="10"/>
      <c r="N83" s="67">
        <f t="shared" si="0"/>
        <v>293</v>
      </c>
    </row>
    <row r="84" spans="1:14" s="11" customFormat="1" ht="20.25" customHeight="1">
      <c r="A84" s="79">
        <v>3</v>
      </c>
      <c r="B84" s="101" t="s">
        <v>17</v>
      </c>
      <c r="C84" s="102"/>
      <c r="D84" s="102"/>
      <c r="E84" s="102"/>
      <c r="F84" s="102"/>
      <c r="G84" s="103"/>
      <c r="H84" s="75"/>
      <c r="I84" s="100"/>
      <c r="J84" s="100"/>
      <c r="K84" s="100"/>
      <c r="L84" s="76"/>
      <c r="M84" s="10"/>
      <c r="N84" s="67">
        <f t="shared" si="0"/>
        <v>0</v>
      </c>
    </row>
    <row r="85" spans="1:14" s="11" customFormat="1" ht="36.75" customHeight="1">
      <c r="A85" s="2"/>
      <c r="B85" s="98" t="s">
        <v>89</v>
      </c>
      <c r="C85" s="99"/>
      <c r="D85" s="99"/>
      <c r="E85" s="99"/>
      <c r="F85" s="99"/>
      <c r="G85" s="99"/>
      <c r="H85" s="75" t="s">
        <v>54</v>
      </c>
      <c r="I85" s="95" t="s">
        <v>69</v>
      </c>
      <c r="J85" s="96"/>
      <c r="K85" s="97"/>
      <c r="L85" s="76">
        <f>1860000/L74</f>
        <v>7983</v>
      </c>
      <c r="M85" s="10"/>
      <c r="N85" s="67">
        <f t="shared" si="0"/>
        <v>7983</v>
      </c>
    </row>
    <row r="86" spans="1:14" s="11" customFormat="1" ht="50.25" customHeight="1">
      <c r="A86" s="2"/>
      <c r="B86" s="92" t="s">
        <v>90</v>
      </c>
      <c r="C86" s="93"/>
      <c r="D86" s="93"/>
      <c r="E86" s="93"/>
      <c r="F86" s="93"/>
      <c r="G86" s="94"/>
      <c r="H86" s="75" t="s">
        <v>54</v>
      </c>
      <c r="I86" s="95" t="s">
        <v>91</v>
      </c>
      <c r="J86" s="96"/>
      <c r="K86" s="97"/>
      <c r="L86" s="76">
        <v>50000</v>
      </c>
      <c r="M86" s="10"/>
      <c r="N86" s="67">
        <f t="shared" si="0"/>
        <v>50000</v>
      </c>
    </row>
    <row r="87" spans="1:14" s="11" customFormat="1" ht="64.5" customHeight="1">
      <c r="A87" s="2"/>
      <c r="B87" s="92" t="s">
        <v>92</v>
      </c>
      <c r="C87" s="93"/>
      <c r="D87" s="93"/>
      <c r="E87" s="93"/>
      <c r="F87" s="93"/>
      <c r="G87" s="94"/>
      <c r="H87" s="75" t="s">
        <v>54</v>
      </c>
      <c r="I87" s="95" t="s">
        <v>83</v>
      </c>
      <c r="J87" s="96"/>
      <c r="K87" s="97"/>
      <c r="L87" s="76">
        <f>50000/L62</f>
        <v>1923</v>
      </c>
      <c r="M87" s="10"/>
      <c r="N87" s="67">
        <f t="shared" si="0"/>
        <v>1923</v>
      </c>
    </row>
    <row r="88" spans="1:14" s="11" customFormat="1" ht="64.5" customHeight="1">
      <c r="A88" s="2"/>
      <c r="B88" s="92" t="s">
        <v>93</v>
      </c>
      <c r="C88" s="93"/>
      <c r="D88" s="93"/>
      <c r="E88" s="93"/>
      <c r="F88" s="93"/>
      <c r="G88" s="94"/>
      <c r="H88" s="75" t="s">
        <v>54</v>
      </c>
      <c r="I88" s="95" t="s">
        <v>83</v>
      </c>
      <c r="J88" s="96"/>
      <c r="K88" s="97"/>
      <c r="L88" s="76">
        <f>50000/L75</f>
        <v>27</v>
      </c>
      <c r="M88" s="10"/>
      <c r="N88" s="67">
        <f t="shared" si="0"/>
        <v>27</v>
      </c>
    </row>
    <row r="89" spans="1:14" s="11" customFormat="1" ht="21.75" customHeight="1">
      <c r="A89" s="2"/>
      <c r="B89" s="92" t="s">
        <v>94</v>
      </c>
      <c r="C89" s="93"/>
      <c r="D89" s="93"/>
      <c r="E89" s="93"/>
      <c r="F89" s="93"/>
      <c r="G89" s="94"/>
      <c r="H89" s="75" t="s">
        <v>54</v>
      </c>
      <c r="I89" s="95" t="s">
        <v>69</v>
      </c>
      <c r="J89" s="96"/>
      <c r="K89" s="97"/>
      <c r="L89" s="85">
        <f>200000/L76</f>
        <v>13333</v>
      </c>
      <c r="M89" s="10"/>
      <c r="N89" s="67">
        <f t="shared" si="0"/>
        <v>13333</v>
      </c>
    </row>
    <row r="90" spans="1:14" s="11" customFormat="1" ht="26.25" customHeight="1">
      <c r="A90" s="2"/>
      <c r="B90" s="92" t="s">
        <v>95</v>
      </c>
      <c r="C90" s="93"/>
      <c r="D90" s="93"/>
      <c r="E90" s="93"/>
      <c r="F90" s="93"/>
      <c r="G90" s="94"/>
      <c r="H90" s="75" t="s">
        <v>54</v>
      </c>
      <c r="I90" s="95" t="s">
        <v>69</v>
      </c>
      <c r="J90" s="96"/>
      <c r="K90" s="97"/>
      <c r="L90" s="76">
        <f>L64/L77</f>
        <v>50000</v>
      </c>
      <c r="M90" s="10"/>
      <c r="N90" s="67">
        <f t="shared" si="0"/>
        <v>50000</v>
      </c>
    </row>
    <row r="91" spans="1:14" s="11" customFormat="1" ht="28.5" customHeight="1">
      <c r="A91" s="2"/>
      <c r="B91" s="92" t="s">
        <v>96</v>
      </c>
      <c r="C91" s="93"/>
      <c r="D91" s="93"/>
      <c r="E91" s="93"/>
      <c r="F91" s="93"/>
      <c r="G91" s="94"/>
      <c r="H91" s="75" t="s">
        <v>54</v>
      </c>
      <c r="I91" s="95" t="s">
        <v>69</v>
      </c>
      <c r="J91" s="96"/>
      <c r="K91" s="97"/>
      <c r="L91" s="76">
        <f>L65</f>
        <v>480000</v>
      </c>
      <c r="M91" s="10"/>
      <c r="N91" s="67">
        <f t="shared" si="0"/>
        <v>480000</v>
      </c>
    </row>
    <row r="92" spans="1:14" s="11" customFormat="1" ht="51.75" customHeight="1">
      <c r="A92" s="2"/>
      <c r="B92" s="92" t="s">
        <v>97</v>
      </c>
      <c r="C92" s="93"/>
      <c r="D92" s="93"/>
      <c r="E92" s="93"/>
      <c r="F92" s="93"/>
      <c r="G92" s="94"/>
      <c r="H92" s="75" t="s">
        <v>54</v>
      </c>
      <c r="I92" s="95" t="s">
        <v>69</v>
      </c>
      <c r="J92" s="96"/>
      <c r="K92" s="97"/>
      <c r="L92" s="76">
        <f>L67/L80</f>
        <v>50000</v>
      </c>
      <c r="M92" s="10"/>
      <c r="N92" s="67">
        <f t="shared" si="0"/>
        <v>50000</v>
      </c>
    </row>
    <row r="93" spans="1:14" s="11" customFormat="1" ht="35.25" customHeight="1">
      <c r="A93" s="2"/>
      <c r="B93" s="92" t="s">
        <v>107</v>
      </c>
      <c r="C93" s="93"/>
      <c r="D93" s="93"/>
      <c r="E93" s="93"/>
      <c r="F93" s="93"/>
      <c r="G93" s="94"/>
      <c r="H93" s="75" t="s">
        <v>54</v>
      </c>
      <c r="I93" s="95" t="s">
        <v>69</v>
      </c>
      <c r="J93" s="96"/>
      <c r="K93" s="97"/>
      <c r="L93" s="76">
        <f>L70/L81</f>
        <v>100000</v>
      </c>
      <c r="M93" s="10"/>
      <c r="N93" s="67">
        <f t="shared" si="0"/>
        <v>100000</v>
      </c>
    </row>
    <row r="94" spans="1:14" s="11" customFormat="1" ht="51.75" customHeight="1">
      <c r="A94" s="2"/>
      <c r="B94" s="92" t="s">
        <v>108</v>
      </c>
      <c r="C94" s="93"/>
      <c r="D94" s="93"/>
      <c r="E94" s="93"/>
      <c r="F94" s="93"/>
      <c r="G94" s="94"/>
      <c r="H94" s="75" t="s">
        <v>54</v>
      </c>
      <c r="I94" s="95" t="s">
        <v>69</v>
      </c>
      <c r="J94" s="96"/>
      <c r="K94" s="97"/>
      <c r="L94" s="76">
        <f>L71/L82</f>
        <v>4000</v>
      </c>
      <c r="M94" s="10"/>
      <c r="N94" s="67">
        <f t="shared" si="0"/>
        <v>4000</v>
      </c>
    </row>
    <row r="95" spans="1:14" s="11" customFormat="1" ht="36.75" customHeight="1">
      <c r="A95" s="2"/>
      <c r="B95" s="92" t="s">
        <v>98</v>
      </c>
      <c r="C95" s="93"/>
      <c r="D95" s="93"/>
      <c r="E95" s="93"/>
      <c r="F95" s="93"/>
      <c r="G95" s="94"/>
      <c r="H95" s="75" t="s">
        <v>54</v>
      </c>
      <c r="I95" s="95" t="s">
        <v>69</v>
      </c>
      <c r="J95" s="96"/>
      <c r="K95" s="97"/>
      <c r="L95" s="76">
        <f>L72/L83</f>
        <v>1431</v>
      </c>
      <c r="M95" s="10"/>
      <c r="N95" s="67">
        <f t="shared" si="0"/>
        <v>1431</v>
      </c>
    </row>
    <row r="96" spans="1:14" s="11" customFormat="1" ht="21.75" customHeight="1">
      <c r="A96" s="79">
        <v>4</v>
      </c>
      <c r="B96" s="101" t="s">
        <v>18</v>
      </c>
      <c r="C96" s="102"/>
      <c r="D96" s="102"/>
      <c r="E96" s="102"/>
      <c r="F96" s="102"/>
      <c r="G96" s="103"/>
      <c r="H96" s="75"/>
      <c r="I96" s="95"/>
      <c r="J96" s="96"/>
      <c r="K96" s="97"/>
      <c r="L96" s="76"/>
      <c r="M96" s="10"/>
      <c r="N96" s="67">
        <f t="shared" si="0"/>
        <v>0</v>
      </c>
    </row>
    <row r="97" spans="1:14" s="11" customFormat="1" ht="36.75" customHeight="1">
      <c r="A97" s="2"/>
      <c r="B97" s="92" t="s">
        <v>99</v>
      </c>
      <c r="C97" s="93"/>
      <c r="D97" s="93"/>
      <c r="E97" s="93"/>
      <c r="F97" s="93"/>
      <c r="G97" s="94"/>
      <c r="H97" s="75" t="s">
        <v>58</v>
      </c>
      <c r="I97" s="95" t="s">
        <v>56</v>
      </c>
      <c r="J97" s="96"/>
      <c r="K97" s="97"/>
      <c r="L97" s="76">
        <f>(233-233)/233*100</f>
        <v>0</v>
      </c>
      <c r="M97" s="10"/>
      <c r="N97" s="67">
        <f t="shared" si="0"/>
        <v>0</v>
      </c>
    </row>
    <row r="98" spans="1:14" s="11" customFormat="1" ht="61.5" customHeight="1">
      <c r="A98" s="2"/>
      <c r="B98" s="92" t="s">
        <v>100</v>
      </c>
      <c r="C98" s="93"/>
      <c r="D98" s="93"/>
      <c r="E98" s="93"/>
      <c r="F98" s="93"/>
      <c r="G98" s="94"/>
      <c r="H98" s="75" t="s">
        <v>58</v>
      </c>
      <c r="I98" s="95" t="s">
        <v>56</v>
      </c>
      <c r="J98" s="96"/>
      <c r="K98" s="97"/>
      <c r="L98" s="76">
        <f>(1716-1848)/1848*100</f>
        <v>-7</v>
      </c>
      <c r="M98" s="10"/>
      <c r="N98" s="67">
        <f t="shared" si="0"/>
        <v>-7</v>
      </c>
    </row>
    <row r="99" spans="1:14" s="11" customFormat="1" ht="52.5" customHeight="1">
      <c r="A99" s="2"/>
      <c r="B99" s="92" t="s">
        <v>101</v>
      </c>
      <c r="C99" s="93"/>
      <c r="D99" s="93"/>
      <c r="E99" s="93"/>
      <c r="F99" s="93"/>
      <c r="G99" s="94"/>
      <c r="H99" s="75" t="s">
        <v>58</v>
      </c>
      <c r="I99" s="95" t="s">
        <v>102</v>
      </c>
      <c r="J99" s="96"/>
      <c r="K99" s="97"/>
      <c r="L99" s="81">
        <f>(3742300-3723243)/3723243*100</f>
        <v>0.5</v>
      </c>
      <c r="M99" s="81">
        <f>(100000-199400)/199400*100</f>
        <v>-49.8</v>
      </c>
      <c r="N99" s="82">
        <f>(3842300-3922643)/3922643*100</f>
        <v>-2</v>
      </c>
    </row>
    <row r="100" spans="1:14" s="11" customFormat="1" ht="15">
      <c r="A100" s="70"/>
      <c r="B100" s="71"/>
      <c r="C100" s="72"/>
      <c r="D100" s="72"/>
      <c r="E100" s="72"/>
      <c r="F100" s="72"/>
      <c r="G100" s="72"/>
      <c r="H100" s="71"/>
      <c r="I100" s="73"/>
      <c r="J100" s="73"/>
      <c r="K100" s="73"/>
      <c r="L100" s="71"/>
      <c r="M100" s="71"/>
      <c r="N100" s="74"/>
    </row>
    <row r="101" spans="1:14" s="36" customFormat="1" ht="18" customHeight="1">
      <c r="A101" s="135" t="s">
        <v>111</v>
      </c>
      <c r="B101" s="135"/>
      <c r="C101" s="135"/>
      <c r="D101" s="135"/>
      <c r="E101" s="135"/>
      <c r="F101" s="135"/>
      <c r="G101" s="135"/>
      <c r="H101" s="135"/>
      <c r="J101" s="136"/>
      <c r="K101" s="136"/>
      <c r="M101" s="109" t="s">
        <v>55</v>
      </c>
      <c r="N101" s="109"/>
    </row>
    <row r="102" spans="1:14" s="39" customFormat="1" ht="12.75" customHeight="1">
      <c r="A102" s="37"/>
      <c r="B102" s="38"/>
      <c r="C102" s="38"/>
      <c r="D102" s="38"/>
      <c r="E102" s="38"/>
      <c r="F102" s="38"/>
      <c r="G102" s="38"/>
      <c r="H102" s="38"/>
      <c r="J102" s="104" t="s">
        <v>9</v>
      </c>
      <c r="K102" s="104"/>
      <c r="M102" s="44" t="s">
        <v>24</v>
      </c>
      <c r="N102" s="44"/>
    </row>
    <row r="103" spans="1:14" s="36" customFormat="1" ht="19.5" customHeight="1">
      <c r="A103" s="46" t="s">
        <v>10</v>
      </c>
      <c r="B103" s="46"/>
      <c r="C103" s="45"/>
      <c r="D103" s="45"/>
      <c r="E103" s="45"/>
      <c r="F103" s="45"/>
      <c r="M103" s="45"/>
      <c r="N103" s="47"/>
    </row>
    <row r="104" spans="1:6" s="36" customFormat="1" ht="15">
      <c r="A104" s="46"/>
      <c r="B104" s="46"/>
      <c r="C104" s="45"/>
      <c r="D104" s="45"/>
      <c r="E104" s="45"/>
      <c r="F104" s="45"/>
    </row>
    <row r="105" spans="1:7" s="36" customFormat="1" ht="15">
      <c r="A105" s="46" t="s">
        <v>34</v>
      </c>
      <c r="B105" s="46"/>
      <c r="C105" s="46"/>
      <c r="D105" s="46"/>
      <c r="E105" s="46"/>
      <c r="F105" s="46"/>
      <c r="G105" s="46"/>
    </row>
    <row r="106" spans="1:14" s="39" customFormat="1" ht="12">
      <c r="A106" s="49"/>
      <c r="B106" s="49"/>
      <c r="C106" s="49"/>
      <c r="D106" s="49"/>
      <c r="E106" s="49"/>
      <c r="F106" s="49"/>
      <c r="G106" s="49"/>
      <c r="M106" s="38"/>
      <c r="N106" s="50"/>
    </row>
    <row r="107" spans="1:14" s="36" customFormat="1" ht="15">
      <c r="A107" s="135" t="s">
        <v>37</v>
      </c>
      <c r="B107" s="135"/>
      <c r="C107" s="135"/>
      <c r="D107" s="135"/>
      <c r="E107" s="135"/>
      <c r="F107" s="135"/>
      <c r="G107" s="135"/>
      <c r="H107" s="135"/>
      <c r="J107" s="136"/>
      <c r="K107" s="136"/>
      <c r="M107" s="109" t="s">
        <v>45</v>
      </c>
      <c r="N107" s="109"/>
    </row>
    <row r="108" spans="1:14" s="12" customFormat="1" ht="12">
      <c r="A108" s="19"/>
      <c r="B108" s="19"/>
      <c r="C108" s="19"/>
      <c r="D108" s="19"/>
      <c r="E108" s="19"/>
      <c r="F108" s="19"/>
      <c r="J108" s="104" t="s">
        <v>9</v>
      </c>
      <c r="K108" s="104"/>
      <c r="M108" s="48" t="s">
        <v>24</v>
      </c>
      <c r="N108" s="48"/>
    </row>
    <row r="109" spans="1:14" s="11" customFormat="1" ht="15">
      <c r="A109" s="20"/>
      <c r="B109" s="84" t="str">
        <f>L7</f>
        <v>31.03.2020.</v>
      </c>
      <c r="C109" s="20"/>
      <c r="D109" s="20"/>
      <c r="E109" s="20"/>
      <c r="F109" s="20"/>
      <c r="J109" s="40"/>
      <c r="L109" s="40"/>
      <c r="M109" s="40"/>
      <c r="N109" s="23"/>
    </row>
    <row r="110" s="12" customFormat="1" ht="12">
      <c r="B110" s="8" t="s">
        <v>35</v>
      </c>
    </row>
    <row r="111" s="12" customFormat="1" ht="12">
      <c r="B111" s="8"/>
    </row>
    <row r="112" s="11" customFormat="1" ht="15">
      <c r="B112" s="11" t="s">
        <v>46</v>
      </c>
    </row>
  </sheetData>
  <sheetProtection formatCells="0" formatRows="0" insertRows="0" deleteRows="0" selectLockedCells="1"/>
  <mergeCells count="125">
    <mergeCell ref="I98:K98"/>
    <mergeCell ref="I99:K99"/>
    <mergeCell ref="B98:G98"/>
    <mergeCell ref="B99:G99"/>
    <mergeCell ref="B95:G95"/>
    <mergeCell ref="B96:G96"/>
    <mergeCell ref="I95:K95"/>
    <mergeCell ref="I96:K96"/>
    <mergeCell ref="I89:K89"/>
    <mergeCell ref="I90:K90"/>
    <mergeCell ref="I91:K91"/>
    <mergeCell ref="I92:K92"/>
    <mergeCell ref="B89:G89"/>
    <mergeCell ref="B90:G90"/>
    <mergeCell ref="B91:G91"/>
    <mergeCell ref="B92:G92"/>
    <mergeCell ref="I88:K88"/>
    <mergeCell ref="B81:G81"/>
    <mergeCell ref="B82:G82"/>
    <mergeCell ref="I81:K81"/>
    <mergeCell ref="I87:K87"/>
    <mergeCell ref="I83:K83"/>
    <mergeCell ref="B87:G87"/>
    <mergeCell ref="B88:G88"/>
    <mergeCell ref="I78:K78"/>
    <mergeCell ref="I79:K79"/>
    <mergeCell ref="I80:K80"/>
    <mergeCell ref="B86:G86"/>
    <mergeCell ref="I86:K86"/>
    <mergeCell ref="B78:G78"/>
    <mergeCell ref="B79:G79"/>
    <mergeCell ref="B80:G80"/>
    <mergeCell ref="I82:K82"/>
    <mergeCell ref="B83:G83"/>
    <mergeCell ref="I57:K57"/>
    <mergeCell ref="B57:G57"/>
    <mergeCell ref="B65:G65"/>
    <mergeCell ref="B34:N34"/>
    <mergeCell ref="B36:N36"/>
    <mergeCell ref="B44:K44"/>
    <mergeCell ref="B52:K52"/>
    <mergeCell ref="B51:K51"/>
    <mergeCell ref="A45:K45"/>
    <mergeCell ref="I60:K60"/>
    <mergeCell ref="M101:N101"/>
    <mergeCell ref="I75:K75"/>
    <mergeCell ref="B85:G85"/>
    <mergeCell ref="B97:G97"/>
    <mergeCell ref="I85:K85"/>
    <mergeCell ref="I97:K97"/>
    <mergeCell ref="B84:G84"/>
    <mergeCell ref="B75:G75"/>
    <mergeCell ref="B76:G76"/>
    <mergeCell ref="B77:G77"/>
    <mergeCell ref="B58:G58"/>
    <mergeCell ref="I58:K58"/>
    <mergeCell ref="B59:G59"/>
    <mergeCell ref="B62:G62"/>
    <mergeCell ref="I61:K61"/>
    <mergeCell ref="I62:K62"/>
    <mergeCell ref="B61:G61"/>
    <mergeCell ref="B60:G60"/>
    <mergeCell ref="I68:K68"/>
    <mergeCell ref="I59:K59"/>
    <mergeCell ref="I67:K67"/>
    <mergeCell ref="B67:G67"/>
    <mergeCell ref="B63:G63"/>
    <mergeCell ref="B66:G66"/>
    <mergeCell ref="I63:K63"/>
    <mergeCell ref="I64:K64"/>
    <mergeCell ref="I65:K65"/>
    <mergeCell ref="I66:K66"/>
    <mergeCell ref="A107:H107"/>
    <mergeCell ref="A101:H101"/>
    <mergeCell ref="J101:K101"/>
    <mergeCell ref="J102:K102"/>
    <mergeCell ref="J107:K107"/>
    <mergeCell ref="B64:G64"/>
    <mergeCell ref="A53:K53"/>
    <mergeCell ref="B35:N35"/>
    <mergeCell ref="A18:N18"/>
    <mergeCell ref="B49:K49"/>
    <mergeCell ref="B41:K41"/>
    <mergeCell ref="B42:K42"/>
    <mergeCell ref="B43:K43"/>
    <mergeCell ref="B33:N33"/>
    <mergeCell ref="A29:N29"/>
    <mergeCell ref="B50:K50"/>
    <mergeCell ref="A8:N8"/>
    <mergeCell ref="A9:N9"/>
    <mergeCell ref="D11:L11"/>
    <mergeCell ref="D13:L13"/>
    <mergeCell ref="A21:N21"/>
    <mergeCell ref="H15:L15"/>
    <mergeCell ref="D12:L12"/>
    <mergeCell ref="D14:L14"/>
    <mergeCell ref="H16:L16"/>
    <mergeCell ref="J108:K108"/>
    <mergeCell ref="L3:N3"/>
    <mergeCell ref="L5:N5"/>
    <mergeCell ref="L4:N4"/>
    <mergeCell ref="L6:N6"/>
    <mergeCell ref="I84:K84"/>
    <mergeCell ref="I72:K72"/>
    <mergeCell ref="M107:N107"/>
    <mergeCell ref="B25:N25"/>
    <mergeCell ref="B26:N26"/>
    <mergeCell ref="B68:G68"/>
    <mergeCell ref="I73:K73"/>
    <mergeCell ref="B72:G72"/>
    <mergeCell ref="B73:G73"/>
    <mergeCell ref="B70:G70"/>
    <mergeCell ref="I70:K70"/>
    <mergeCell ref="B71:G71"/>
    <mergeCell ref="I71:K71"/>
    <mergeCell ref="B69:G69"/>
    <mergeCell ref="I69:K69"/>
    <mergeCell ref="I74:K74"/>
    <mergeCell ref="B74:G74"/>
    <mergeCell ref="I76:K76"/>
    <mergeCell ref="I77:K77"/>
    <mergeCell ref="B93:G93"/>
    <mergeCell ref="B94:G94"/>
    <mergeCell ref="I93:K93"/>
    <mergeCell ref="I94:K94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scale="97" r:id="rId1"/>
  <rowBreaks count="3" manualBreakCount="3">
    <brk id="21" max="13" man="1"/>
    <brk id="45" max="13" man="1"/>
    <brk id="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2020-03-31T10:02:41Z</cp:lastPrinted>
  <dcterms:created xsi:type="dcterms:W3CDTF">2011-05-06T09:59:53Z</dcterms:created>
  <dcterms:modified xsi:type="dcterms:W3CDTF">2020-03-31T10:02:42Z</dcterms:modified>
  <cp:category/>
  <cp:version/>
  <cp:contentType/>
  <cp:contentStatus/>
</cp:coreProperties>
</file>