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10425" yWindow="32760" windowWidth="12450" windowHeight="10380" activeTab="5"/>
  </bookViews>
  <sheets>
    <sheet name="Доходи" sheetId="1" r:id="rId1"/>
    <sheet name="Видатки" sheetId="2" r:id="rId2"/>
    <sheet name="Кредитування" sheetId="3" r:id="rId3"/>
    <sheet name="джерела" sheetId="4" r:id="rId4"/>
    <sheet name="порівняння" sheetId="6" r:id="rId5"/>
    <sheet name="всього по програмам" sheetId="11" r:id="rId6"/>
    <sheet name="Субвенції" sheetId="10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Б21000" localSheetId="6">#REF!</definedName>
    <definedName name="_Б21000">#REF!</definedName>
    <definedName name="_Б22000" localSheetId="6">#REF!</definedName>
    <definedName name="_Б22000">#REF!</definedName>
    <definedName name="_Б22100" localSheetId="6">#REF!</definedName>
    <definedName name="_Б22100">#REF!</definedName>
    <definedName name="_Б22110" localSheetId="6">#REF!</definedName>
    <definedName name="_Б22110">#REF!</definedName>
    <definedName name="_Б22111" localSheetId="6">#REF!</definedName>
    <definedName name="_Б22111">#REF!</definedName>
    <definedName name="_Б22112" localSheetId="6">#REF!</definedName>
    <definedName name="_Б22112">#REF!</definedName>
    <definedName name="_Б22200" localSheetId="6">#REF!</definedName>
    <definedName name="_Б22200">#REF!</definedName>
    <definedName name="_Б23000" localSheetId="6">#REF!</definedName>
    <definedName name="_Б23000">#REF!</definedName>
    <definedName name="_Б24000" localSheetId="6">#REF!</definedName>
    <definedName name="_Б24000">#REF!</definedName>
    <definedName name="_Б25000" localSheetId="6">#REF!</definedName>
    <definedName name="_Б25000">#REF!</definedName>
    <definedName name="_Б41000" localSheetId="6">#REF!</definedName>
    <definedName name="_Б41000">#REF!</definedName>
    <definedName name="_Б42000" localSheetId="6">#REF!</definedName>
    <definedName name="_Б42000">#REF!</definedName>
    <definedName name="_Б43000" localSheetId="6">#REF!</definedName>
    <definedName name="_Б43000">#REF!</definedName>
    <definedName name="_Б44000" localSheetId="6">#REF!</definedName>
    <definedName name="_Б44000">#REF!</definedName>
    <definedName name="_Б45000" localSheetId="6">#REF!</definedName>
    <definedName name="_Б45000">#REF!</definedName>
    <definedName name="_Б46000" localSheetId="6">#REF!</definedName>
    <definedName name="_Б46000">#REF!</definedName>
    <definedName name="_ІБ900501" localSheetId="6">#REF!</definedName>
    <definedName name="_ІБ900501">#REF!</definedName>
    <definedName name="_ІБ900502" localSheetId="6">#REF!</definedName>
    <definedName name="_ІБ900502">#REF!</definedName>
    <definedName name="aa" localSheetId="6">#REF!</definedName>
    <definedName name="aa">#REF!</definedName>
    <definedName name="asdf" localSheetId="3">#REF!</definedName>
    <definedName name="asdf" localSheetId="6">#REF!</definedName>
    <definedName name="asdf">#REF!</definedName>
    <definedName name="bb" localSheetId="6">#REF!</definedName>
    <definedName name="bb">#REF!</definedName>
    <definedName name="bbb" localSheetId="6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Z_4C83FDBF_077C_48CF_B4BE_ECDB83DBD736_.wvu.PrintTitles" localSheetId="5" hidden="1">'всього по програмам'!$A:$B,'всього по програмам'!#REF!</definedName>
    <definedName name="аа" localSheetId="3">#REF!</definedName>
    <definedName name="аа" localSheetId="6">#REF!</definedName>
    <definedName name="аа">#REF!</definedName>
    <definedName name="б2000" localSheetId="6">#REF!</definedName>
    <definedName name="б2000">#REF!</definedName>
    <definedName name="б22110" localSheetId="6">#REF!</definedName>
    <definedName name="б22110">#REF!</definedName>
    <definedName name="б24" localSheetId="6">#REF!</definedName>
    <definedName name="б24">#REF!</definedName>
    <definedName name="б25" localSheetId="6">#REF!</definedName>
    <definedName name="б25">#REF!</definedName>
    <definedName name="жж">#REF!</definedName>
    <definedName name="_xlnm.Print_Titles" localSheetId="1">Видатки!$4:$6</definedName>
    <definedName name="_xlnm.Print_Titles" localSheetId="5">'всього по програмам'!$A:$B,'всього по програмам'!$3:$4</definedName>
    <definedName name="_xlnm.Print_Titles" localSheetId="0">Доходи!$4:$6</definedName>
    <definedName name="_xlnm.Print_Titles" localSheetId="4">порівняння!$3:$5</definedName>
    <definedName name="_xlnm.Print_Titles" localSheetId="6">Субвенції!$3:$3</definedName>
    <definedName name="йййй" localSheetId="6">#REF!</definedName>
    <definedName name="йййй">#REF!</definedName>
    <definedName name="ллллл" localSheetId="3">#REF!</definedName>
    <definedName name="ллллл" localSheetId="6">#REF!</definedName>
    <definedName name="ллллл">#REF!</definedName>
    <definedName name="_xlnm.Print_Area" localSheetId="5">'всього по програмам'!$A$1:$G$135</definedName>
    <definedName name="_xlnm.Print_Area" localSheetId="0">Доходи!$A$1:$L$91</definedName>
    <definedName name="_xlnm.Print_Area" localSheetId="4">порівняння!$A$1:$N$127</definedName>
    <definedName name="_xlnm.Print_Area" localSheetId="6">Субвенції!$A$1:$W$8</definedName>
    <definedName name="оооооо" localSheetId="3">#REF!</definedName>
    <definedName name="оооооо" localSheetId="6">#REF!</definedName>
    <definedName name="оооооо">#REF!</definedName>
    <definedName name="рррр" localSheetId="3">#REF!</definedName>
    <definedName name="рррр" localSheetId="6">#REF!</definedName>
    <definedName name="рррр">#REF!</definedName>
    <definedName name="ррррр" localSheetId="3">#REF!</definedName>
    <definedName name="ррррр" localSheetId="6">#REF!</definedName>
    <definedName name="ррррр">#REF!</definedName>
    <definedName name="с" localSheetId="3">#REF!</definedName>
    <definedName name="с" localSheetId="6">#REF!</definedName>
    <definedName name="с">#REF!</definedName>
    <definedName name="щщ" localSheetId="3">#REF!</definedName>
    <definedName name="щщ" localSheetId="6">#REF!</definedName>
    <definedName name="щщ">#REF!</definedName>
  </definedNames>
  <calcPr calcId="977461" fullCalcOnLoad="1"/>
</workbook>
</file>

<file path=xl/calcChain.xml><?xml version="1.0" encoding="utf-8"?>
<calcChain xmlns="http://schemas.openxmlformats.org/spreadsheetml/2006/main">
  <c r="H48" i="6" l="1"/>
  <c r="G48" i="6"/>
  <c r="D48" i="6"/>
  <c r="C48" i="6"/>
  <c r="E44" i="6"/>
  <c r="F44" i="6"/>
  <c r="I44" i="6"/>
  <c r="J44" i="6"/>
  <c r="K44" i="6"/>
  <c r="M44" i="6"/>
  <c r="L44" i="6"/>
  <c r="N44" i="6"/>
  <c r="J94" i="2"/>
  <c r="K94" i="2"/>
  <c r="I94" i="2"/>
  <c r="E94" i="2"/>
  <c r="J57" i="2"/>
  <c r="K57" i="2"/>
  <c r="I57" i="2"/>
  <c r="E57" i="2"/>
  <c r="H20" i="2"/>
  <c r="G20" i="2"/>
  <c r="F20" i="2"/>
  <c r="D20" i="2"/>
  <c r="C20" i="2"/>
  <c r="K21" i="2"/>
  <c r="J21" i="2"/>
  <c r="I21" i="2"/>
  <c r="E21" i="2"/>
  <c r="K35" i="1"/>
  <c r="H35" i="1"/>
  <c r="H30" i="1"/>
  <c r="G35" i="1"/>
  <c r="F35" i="1"/>
  <c r="D35" i="1"/>
  <c r="C35" i="1"/>
  <c r="C30" i="1"/>
  <c r="E30" i="1"/>
  <c r="O10" i="1"/>
  <c r="BL8" i="10"/>
  <c r="BL7" i="10"/>
  <c r="C7" i="10"/>
  <c r="BK8" i="10"/>
  <c r="BK7" i="10"/>
  <c r="BJ8" i="10"/>
  <c r="BI8" i="10"/>
  <c r="BI7" i="10"/>
  <c r="BH8" i="10"/>
  <c r="BG8" i="10"/>
  <c r="BG7" i="10"/>
  <c r="BF8" i="10"/>
  <c r="BF7" i="10"/>
  <c r="BE8" i="10"/>
  <c r="BD8" i="10"/>
  <c r="BD7" i="10"/>
  <c r="BC8" i="10"/>
  <c r="BC7" i="10"/>
  <c r="BB8" i="10"/>
  <c r="BA8" i="10"/>
  <c r="BA7" i="10"/>
  <c r="AZ8" i="10"/>
  <c r="AY8" i="10"/>
  <c r="AY7" i="10"/>
  <c r="AX8" i="10"/>
  <c r="AX7" i="10"/>
  <c r="AW8" i="10"/>
  <c r="AV8" i="10"/>
  <c r="AV7" i="10"/>
  <c r="AU8" i="10"/>
  <c r="AU7" i="10"/>
  <c r="AT8" i="10"/>
  <c r="AS8" i="10"/>
  <c r="AS7" i="10"/>
  <c r="AR8" i="10"/>
  <c r="AQ8" i="10"/>
  <c r="AQ7" i="10"/>
  <c r="AP8" i="10"/>
  <c r="AP7" i="10"/>
  <c r="AO8" i="10"/>
  <c r="AN8" i="10"/>
  <c r="AN7" i="10"/>
  <c r="AM8" i="10"/>
  <c r="AM7" i="10"/>
  <c r="AL8" i="10"/>
  <c r="AK8" i="10"/>
  <c r="AK7" i="10"/>
  <c r="AJ8" i="10"/>
  <c r="AI8" i="10"/>
  <c r="AI7" i="10"/>
  <c r="AH8" i="10"/>
  <c r="AH7" i="10"/>
  <c r="AG8" i="10"/>
  <c r="AF8" i="10"/>
  <c r="AF7" i="10"/>
  <c r="AE8" i="10"/>
  <c r="AE7" i="10"/>
  <c r="AD8" i="10"/>
  <c r="AC8" i="10"/>
  <c r="AC7" i="10"/>
  <c r="AB8" i="10"/>
  <c r="AA8" i="10"/>
  <c r="AA7" i="10"/>
  <c r="Z8" i="10"/>
  <c r="Z7" i="10"/>
  <c r="Y8" i="10"/>
  <c r="X8" i="10"/>
  <c r="X7" i="10"/>
  <c r="W8" i="10"/>
  <c r="W7" i="10"/>
  <c r="V8" i="10"/>
  <c r="U8" i="10"/>
  <c r="U7" i="10"/>
  <c r="T8" i="10"/>
  <c r="S8" i="10"/>
  <c r="S7" i="10"/>
  <c r="R8" i="10"/>
  <c r="R7" i="10"/>
  <c r="Q8" i="10"/>
  <c r="P8" i="10"/>
  <c r="P7" i="10"/>
  <c r="O8" i="10"/>
  <c r="O7" i="10"/>
  <c r="N8" i="10"/>
  <c r="M8" i="10"/>
  <c r="M7" i="10"/>
  <c r="L8" i="10"/>
  <c r="K8" i="10"/>
  <c r="K7" i="10"/>
  <c r="J8" i="10"/>
  <c r="J7" i="10"/>
  <c r="I8" i="10"/>
  <c r="H8" i="10"/>
  <c r="H7" i="10"/>
  <c r="G8" i="10"/>
  <c r="G7" i="10"/>
  <c r="F8" i="10"/>
  <c r="E8" i="10"/>
  <c r="E7" i="10"/>
  <c r="D8" i="10"/>
  <c r="C8" i="10"/>
  <c r="BJ7" i="10"/>
  <c r="BH7" i="10"/>
  <c r="BE7" i="10"/>
  <c r="BB7" i="10"/>
  <c r="AZ7" i="10"/>
  <c r="AW7" i="10"/>
  <c r="AT7" i="10"/>
  <c r="AR7" i="10"/>
  <c r="AO7" i="10"/>
  <c r="AL7" i="10"/>
  <c r="AJ7" i="10"/>
  <c r="AG7" i="10"/>
  <c r="AD7" i="10"/>
  <c r="AB7" i="10"/>
  <c r="Y7" i="10"/>
  <c r="V7" i="10"/>
  <c r="T7" i="10"/>
  <c r="Q7" i="10"/>
  <c r="N7" i="10"/>
  <c r="L7" i="10"/>
  <c r="I7" i="10"/>
  <c r="F7" i="10"/>
  <c r="D7" i="10"/>
  <c r="BL6" i="10"/>
  <c r="C6" i="10"/>
  <c r="BK6" i="10"/>
  <c r="BK5" i="10"/>
  <c r="BJ6" i="10"/>
  <c r="BJ5" i="10"/>
  <c r="BI6" i="10"/>
  <c r="BH6" i="10"/>
  <c r="BH5" i="10"/>
  <c r="BH4" i="10"/>
  <c r="BG6" i="10"/>
  <c r="BG5" i="10"/>
  <c r="BF6" i="10"/>
  <c r="BF5" i="10"/>
  <c r="BF4" i="10"/>
  <c r="BE6" i="10"/>
  <c r="BD6" i="10"/>
  <c r="BC6" i="10"/>
  <c r="BC5" i="10"/>
  <c r="BC4" i="10"/>
  <c r="BB6" i="10"/>
  <c r="BB5" i="10"/>
  <c r="BB4" i="10"/>
  <c r="BA6" i="10"/>
  <c r="AZ6" i="10"/>
  <c r="AZ5" i="10"/>
  <c r="AY6" i="10"/>
  <c r="AY5" i="10"/>
  <c r="AY4" i="10"/>
  <c r="AX6" i="10"/>
  <c r="AX5" i="10"/>
  <c r="AX4" i="10"/>
  <c r="AW6" i="10"/>
  <c r="AV6" i="10"/>
  <c r="AU6" i="10"/>
  <c r="AU5" i="10"/>
  <c r="AU4" i="10"/>
  <c r="AT6" i="10"/>
  <c r="AT5" i="10"/>
  <c r="AT4" i="10"/>
  <c r="AS6" i="10"/>
  <c r="AR6" i="10"/>
  <c r="AR5" i="10"/>
  <c r="AR4" i="10"/>
  <c r="AQ6" i="10"/>
  <c r="AQ5" i="10"/>
  <c r="AQ4" i="10"/>
  <c r="AP6" i="10"/>
  <c r="AP5" i="10"/>
  <c r="AP4" i="10"/>
  <c r="AO6" i="10"/>
  <c r="AN6" i="10"/>
  <c r="AM6" i="10"/>
  <c r="AM5" i="10"/>
  <c r="AM4" i="10"/>
  <c r="AL6" i="10"/>
  <c r="AL5" i="10"/>
  <c r="AL4" i="10"/>
  <c r="AK6" i="10"/>
  <c r="AJ6" i="10"/>
  <c r="AJ5" i="10"/>
  <c r="AJ4" i="10"/>
  <c r="AI6" i="10"/>
  <c r="AI5" i="10"/>
  <c r="AI4" i="10"/>
  <c r="AH6" i="10"/>
  <c r="AH5" i="10"/>
  <c r="AG6" i="10"/>
  <c r="AF6" i="10"/>
  <c r="AE6" i="10"/>
  <c r="AE5" i="10"/>
  <c r="AD6" i="10"/>
  <c r="AD5" i="10"/>
  <c r="AC6" i="10"/>
  <c r="AB6" i="10"/>
  <c r="AB5" i="10"/>
  <c r="AB4" i="10"/>
  <c r="AA6" i="10"/>
  <c r="AA5" i="10"/>
  <c r="Z6" i="10"/>
  <c r="Z5" i="10"/>
  <c r="Z4" i="10"/>
  <c r="Y6" i="10"/>
  <c r="X6" i="10"/>
  <c r="W6" i="10"/>
  <c r="W5" i="10"/>
  <c r="W4" i="10"/>
  <c r="V6" i="10"/>
  <c r="V5" i="10"/>
  <c r="V4" i="10"/>
  <c r="U6" i="10"/>
  <c r="T6" i="10"/>
  <c r="T5" i="10"/>
  <c r="S6" i="10"/>
  <c r="S5" i="10"/>
  <c r="S4" i="10"/>
  <c r="R6" i="10"/>
  <c r="R5" i="10"/>
  <c r="R4" i="10"/>
  <c r="Q6" i="10"/>
  <c r="P6" i="10"/>
  <c r="O6" i="10"/>
  <c r="O5" i="10"/>
  <c r="O4" i="10"/>
  <c r="N6" i="10"/>
  <c r="N5" i="10"/>
  <c r="N4" i="10"/>
  <c r="M6" i="10"/>
  <c r="L6" i="10"/>
  <c r="L5" i="10"/>
  <c r="L4" i="10"/>
  <c r="K6" i="10"/>
  <c r="K5" i="10"/>
  <c r="K4" i="10"/>
  <c r="J6" i="10"/>
  <c r="J5" i="10"/>
  <c r="J4" i="10"/>
  <c r="I6" i="10"/>
  <c r="H6" i="10"/>
  <c r="G6" i="10"/>
  <c r="G5" i="10"/>
  <c r="G4" i="10"/>
  <c r="F6" i="10"/>
  <c r="F5" i="10"/>
  <c r="F4" i="10"/>
  <c r="E6" i="10"/>
  <c r="D6" i="10"/>
  <c r="D5" i="10"/>
  <c r="D4" i="10"/>
  <c r="BL5" i="10"/>
  <c r="C5" i="10"/>
  <c r="BI5" i="10"/>
  <c r="BI4" i="10"/>
  <c r="BE5" i="10"/>
  <c r="BE4" i="10"/>
  <c r="BD5" i="10"/>
  <c r="BA5" i="10"/>
  <c r="BA4" i="10"/>
  <c r="AW5" i="10"/>
  <c r="AW4" i="10"/>
  <c r="AV5" i="10"/>
  <c r="AS5" i="10"/>
  <c r="AO5" i="10"/>
  <c r="AN5" i="10"/>
  <c r="AK5" i="10"/>
  <c r="AK4" i="10"/>
  <c r="AG5" i="10"/>
  <c r="AG4" i="10"/>
  <c r="AF5" i="10"/>
  <c r="AC5" i="10"/>
  <c r="AC4" i="10"/>
  <c r="Y5" i="10"/>
  <c r="Y4" i="10"/>
  <c r="X5" i="10"/>
  <c r="U5" i="10"/>
  <c r="U4" i="10"/>
  <c r="Q5" i="10"/>
  <c r="Q4" i="10"/>
  <c r="P5" i="10"/>
  <c r="M5" i="10"/>
  <c r="I5" i="10"/>
  <c r="H5" i="10"/>
  <c r="E5" i="10"/>
  <c r="E4" i="10"/>
  <c r="BL4" i="10"/>
  <c r="C4" i="10"/>
  <c r="BD4" i="10"/>
  <c r="AV4" i="10"/>
  <c r="AN4" i="10"/>
  <c r="AF4" i="10"/>
  <c r="X4" i="10"/>
  <c r="P4" i="10"/>
  <c r="H4" i="10"/>
  <c r="K108" i="6"/>
  <c r="M108" i="6"/>
  <c r="L108" i="6"/>
  <c r="N108" i="6"/>
  <c r="I108" i="6"/>
  <c r="J108" i="6"/>
  <c r="E108" i="6"/>
  <c r="F108" i="6"/>
  <c r="K33" i="6"/>
  <c r="L33" i="6"/>
  <c r="I33" i="6"/>
  <c r="J33" i="6"/>
  <c r="E33" i="6"/>
  <c r="F33" i="6"/>
  <c r="F63" i="6"/>
  <c r="H76" i="1"/>
  <c r="H75" i="1"/>
  <c r="G76" i="1"/>
  <c r="G75" i="1"/>
  <c r="F76" i="1"/>
  <c r="F75" i="1"/>
  <c r="D76" i="1"/>
  <c r="D75" i="1"/>
  <c r="K75" i="1"/>
  <c r="L75" i="1"/>
  <c r="E75" i="1"/>
  <c r="E76" i="1"/>
  <c r="E77" i="1"/>
  <c r="J77" i="1"/>
  <c r="K77" i="1"/>
  <c r="I77" i="1"/>
  <c r="J44" i="1"/>
  <c r="K44" i="1"/>
  <c r="K43" i="1"/>
  <c r="K42" i="1"/>
  <c r="J43" i="1"/>
  <c r="I44" i="1"/>
  <c r="H15" i="1"/>
  <c r="G15" i="1"/>
  <c r="F15" i="1"/>
  <c r="D15" i="1"/>
  <c r="C15" i="1"/>
  <c r="J21" i="1"/>
  <c r="L21" i="1"/>
  <c r="K21" i="1"/>
  <c r="I21" i="1"/>
  <c r="E21" i="1"/>
  <c r="J19" i="2"/>
  <c r="K19" i="2"/>
  <c r="I19" i="2"/>
  <c r="E19" i="2"/>
  <c r="E26" i="2"/>
  <c r="I26" i="2"/>
  <c r="J26" i="2"/>
  <c r="L26" i="2"/>
  <c r="K26" i="2"/>
  <c r="E27" i="2"/>
  <c r="I27" i="2"/>
  <c r="J27" i="2"/>
  <c r="L27" i="2"/>
  <c r="K27" i="2"/>
  <c r="L43" i="6"/>
  <c r="L45" i="6"/>
  <c r="L42" i="6"/>
  <c r="L46" i="6"/>
  <c r="L47" i="6"/>
  <c r="K45" i="6"/>
  <c r="M45" i="6"/>
  <c r="K46" i="6"/>
  <c r="K47" i="6"/>
  <c r="H42" i="6"/>
  <c r="J42" i="6"/>
  <c r="G42" i="6"/>
  <c r="F45" i="6"/>
  <c r="F46" i="6"/>
  <c r="D42" i="6"/>
  <c r="C42" i="6"/>
  <c r="J114" i="2"/>
  <c r="K114" i="2"/>
  <c r="L114" i="2"/>
  <c r="J115" i="2"/>
  <c r="K115" i="2"/>
  <c r="I114" i="2"/>
  <c r="I115" i="2"/>
  <c r="E114" i="2"/>
  <c r="E115" i="2"/>
  <c r="J18" i="2"/>
  <c r="K18" i="2"/>
  <c r="L18" i="2"/>
  <c r="I18" i="2"/>
  <c r="E18" i="2"/>
  <c r="J16" i="2"/>
  <c r="K16" i="2"/>
  <c r="K13" i="2"/>
  <c r="L13" i="2"/>
  <c r="I16" i="2"/>
  <c r="E16" i="2"/>
  <c r="L104" i="6"/>
  <c r="L105" i="6"/>
  <c r="K105" i="6"/>
  <c r="J104" i="6"/>
  <c r="J105" i="6"/>
  <c r="J103" i="6"/>
  <c r="G103" i="6"/>
  <c r="H103" i="6"/>
  <c r="D103" i="6"/>
  <c r="D99" i="6"/>
  <c r="D98" i="6"/>
  <c r="C103" i="6"/>
  <c r="E103" i="6"/>
  <c r="K104" i="6"/>
  <c r="F104" i="6"/>
  <c r="I104" i="6"/>
  <c r="E104" i="6"/>
  <c r="K36" i="1"/>
  <c r="J36" i="1"/>
  <c r="J35" i="1"/>
  <c r="I35" i="1"/>
  <c r="I36" i="1"/>
  <c r="L113" i="6"/>
  <c r="L112" i="6"/>
  <c r="L114" i="6"/>
  <c r="L115" i="6"/>
  <c r="L116" i="6"/>
  <c r="K113" i="6"/>
  <c r="K114" i="6"/>
  <c r="M114" i="6"/>
  <c r="K115" i="6"/>
  <c r="N115" i="6"/>
  <c r="K116" i="6"/>
  <c r="M116" i="6"/>
  <c r="I113" i="6"/>
  <c r="I114" i="6"/>
  <c r="I112" i="6"/>
  <c r="I115" i="6"/>
  <c r="I116" i="6"/>
  <c r="H112" i="6"/>
  <c r="G112" i="6"/>
  <c r="F113" i="6"/>
  <c r="F114" i="6"/>
  <c r="F115" i="6"/>
  <c r="F116" i="6"/>
  <c r="D112" i="6"/>
  <c r="C112" i="6"/>
  <c r="E112" i="6"/>
  <c r="K43" i="6"/>
  <c r="L62" i="6"/>
  <c r="K62" i="6"/>
  <c r="L63" i="6"/>
  <c r="K63" i="6"/>
  <c r="M63" i="6"/>
  <c r="L64" i="6"/>
  <c r="K64" i="6"/>
  <c r="L65" i="6"/>
  <c r="K65" i="6"/>
  <c r="L66" i="6"/>
  <c r="K66" i="6"/>
  <c r="M66" i="6"/>
  <c r="L67" i="6"/>
  <c r="K67" i="6"/>
  <c r="L68" i="6"/>
  <c r="N68" i="6"/>
  <c r="K68" i="6"/>
  <c r="L9" i="6"/>
  <c r="L10" i="6"/>
  <c r="L12" i="6"/>
  <c r="N12" i="6"/>
  <c r="L13" i="6"/>
  <c r="L15" i="6"/>
  <c r="L16" i="6"/>
  <c r="L14" i="6"/>
  <c r="L24" i="6"/>
  <c r="N24" i="6"/>
  <c r="L25" i="6"/>
  <c r="L26" i="6"/>
  <c r="M26" i="6"/>
  <c r="D27" i="6"/>
  <c r="H27" i="6"/>
  <c r="L31" i="6"/>
  <c r="L32" i="6"/>
  <c r="L30" i="6"/>
  <c r="L18" i="6"/>
  <c r="L38" i="6"/>
  <c r="L39" i="6"/>
  <c r="L40" i="6"/>
  <c r="N40" i="6"/>
  <c r="L41" i="6"/>
  <c r="N41" i="6"/>
  <c r="L49" i="6"/>
  <c r="L48" i="6"/>
  <c r="L51" i="6"/>
  <c r="L52" i="6"/>
  <c r="L53" i="6"/>
  <c r="L54" i="6"/>
  <c r="M54" i="6"/>
  <c r="L55" i="6"/>
  <c r="L56" i="6"/>
  <c r="L57" i="6"/>
  <c r="L58" i="6"/>
  <c r="N58" i="6"/>
  <c r="L59" i="6"/>
  <c r="K9" i="6"/>
  <c r="K10" i="6"/>
  <c r="N10" i="6"/>
  <c r="K12" i="6"/>
  <c r="K13" i="6"/>
  <c r="K15" i="6"/>
  <c r="K16" i="6"/>
  <c r="M16" i="6"/>
  <c r="K24" i="6"/>
  <c r="K25" i="6"/>
  <c r="K26" i="6"/>
  <c r="C27" i="6"/>
  <c r="G27" i="6"/>
  <c r="I27" i="6"/>
  <c r="K31" i="6"/>
  <c r="K32" i="6"/>
  <c r="K38" i="6"/>
  <c r="K39" i="6"/>
  <c r="K40" i="6"/>
  <c r="K49" i="6"/>
  <c r="K48" i="6"/>
  <c r="K51" i="6"/>
  <c r="K52" i="6"/>
  <c r="K53" i="6"/>
  <c r="K54" i="6"/>
  <c r="K55" i="6"/>
  <c r="K56" i="6"/>
  <c r="M56" i="6"/>
  <c r="K57" i="6"/>
  <c r="K58" i="6"/>
  <c r="K59" i="6"/>
  <c r="L124" i="6"/>
  <c r="M124" i="6"/>
  <c r="K124" i="6"/>
  <c r="L125" i="6"/>
  <c r="K125" i="6"/>
  <c r="M125" i="6"/>
  <c r="L126" i="6"/>
  <c r="K126" i="6"/>
  <c r="M126" i="6"/>
  <c r="L127" i="6"/>
  <c r="N127" i="6"/>
  <c r="K127" i="6"/>
  <c r="H8" i="6"/>
  <c r="H11" i="6"/>
  <c r="H14" i="6"/>
  <c r="H23" i="6"/>
  <c r="H30" i="6"/>
  <c r="H37" i="6"/>
  <c r="H36" i="6"/>
  <c r="H60" i="6"/>
  <c r="H61" i="6"/>
  <c r="J61" i="6"/>
  <c r="G8" i="6"/>
  <c r="G11" i="6"/>
  <c r="I11" i="6"/>
  <c r="G14" i="6"/>
  <c r="I14" i="6"/>
  <c r="G23" i="6"/>
  <c r="G30" i="6"/>
  <c r="G37" i="6"/>
  <c r="G36" i="6"/>
  <c r="G35" i="6"/>
  <c r="I35" i="6"/>
  <c r="I37" i="6"/>
  <c r="G60" i="6"/>
  <c r="G50" i="6"/>
  <c r="G61" i="6"/>
  <c r="J124" i="6"/>
  <c r="J125" i="6"/>
  <c r="J126" i="6"/>
  <c r="J127" i="6"/>
  <c r="D8" i="6"/>
  <c r="D11" i="6"/>
  <c r="D14" i="6"/>
  <c r="F14" i="6"/>
  <c r="D23" i="6"/>
  <c r="D30" i="6"/>
  <c r="D37" i="6"/>
  <c r="D60" i="6"/>
  <c r="E60" i="6"/>
  <c r="D61" i="6"/>
  <c r="E61" i="6"/>
  <c r="C8" i="6"/>
  <c r="C11" i="6"/>
  <c r="C14" i="6"/>
  <c r="E14" i="6"/>
  <c r="C23" i="6"/>
  <c r="C30" i="6"/>
  <c r="E30" i="6"/>
  <c r="C37" i="6"/>
  <c r="E37" i="6"/>
  <c r="C60" i="6"/>
  <c r="C61" i="6"/>
  <c r="F124" i="6"/>
  <c r="F125" i="6"/>
  <c r="F126" i="6"/>
  <c r="F127" i="6"/>
  <c r="L100" i="6"/>
  <c r="L102" i="6"/>
  <c r="L107" i="6"/>
  <c r="K100" i="6"/>
  <c r="K102" i="6"/>
  <c r="K101" i="6"/>
  <c r="K107" i="6"/>
  <c r="J100" i="6"/>
  <c r="J99" i="6"/>
  <c r="H101" i="6"/>
  <c r="J101" i="6"/>
  <c r="G101" i="6"/>
  <c r="J107" i="6"/>
  <c r="J106" i="6"/>
  <c r="H106" i="6"/>
  <c r="G106" i="6"/>
  <c r="F100" i="6"/>
  <c r="D101" i="6"/>
  <c r="C101" i="6"/>
  <c r="F105" i="6"/>
  <c r="F103" i="6"/>
  <c r="F107" i="6"/>
  <c r="F106" i="6"/>
  <c r="D106" i="6"/>
  <c r="C106" i="6"/>
  <c r="E106" i="6"/>
  <c r="I105" i="6"/>
  <c r="E105" i="6"/>
  <c r="E107" i="6"/>
  <c r="C109" i="6"/>
  <c r="D109" i="6"/>
  <c r="H72" i="6"/>
  <c r="H71" i="6"/>
  <c r="H81" i="6"/>
  <c r="H87" i="6"/>
  <c r="H90" i="6"/>
  <c r="J90" i="6"/>
  <c r="H93" i="6"/>
  <c r="H109" i="6"/>
  <c r="J109" i="6"/>
  <c r="D72" i="6"/>
  <c r="D81" i="6"/>
  <c r="E81" i="6"/>
  <c r="D87" i="6"/>
  <c r="D90" i="6"/>
  <c r="D93" i="6"/>
  <c r="J63" i="6"/>
  <c r="J64" i="6"/>
  <c r="E49" i="6"/>
  <c r="E48" i="6"/>
  <c r="F49" i="6"/>
  <c r="F48" i="6"/>
  <c r="I49" i="6"/>
  <c r="I48" i="6"/>
  <c r="J49" i="6"/>
  <c r="J48" i="6"/>
  <c r="J38" i="6"/>
  <c r="J39" i="6"/>
  <c r="F38" i="6"/>
  <c r="F39" i="6"/>
  <c r="F40" i="6"/>
  <c r="F41" i="6"/>
  <c r="M41" i="6"/>
  <c r="E41" i="6"/>
  <c r="E40" i="6"/>
  <c r="D8" i="2"/>
  <c r="D13" i="2"/>
  <c r="D29" i="2"/>
  <c r="E29" i="2"/>
  <c r="D64" i="2"/>
  <c r="D82" i="2"/>
  <c r="D99" i="2"/>
  <c r="D102" i="2"/>
  <c r="D112" i="2"/>
  <c r="D116" i="2"/>
  <c r="D121" i="2"/>
  <c r="D123" i="2"/>
  <c r="E123" i="2"/>
  <c r="D128" i="2"/>
  <c r="D132" i="2"/>
  <c r="D136" i="2"/>
  <c r="D138" i="2"/>
  <c r="E138" i="2"/>
  <c r="D140" i="2"/>
  <c r="D142" i="2"/>
  <c r="D148" i="2"/>
  <c r="D150" i="2"/>
  <c r="D153" i="2"/>
  <c r="C42" i="1"/>
  <c r="C39" i="1"/>
  <c r="C46" i="1"/>
  <c r="C57" i="1"/>
  <c r="C61" i="1"/>
  <c r="C64" i="1"/>
  <c r="C67" i="1"/>
  <c r="E67" i="1"/>
  <c r="C72" i="1"/>
  <c r="E72" i="1"/>
  <c r="C9" i="1"/>
  <c r="C23" i="1"/>
  <c r="C27" i="1"/>
  <c r="C31" i="1"/>
  <c r="C81" i="1"/>
  <c r="C85" i="1"/>
  <c r="C89" i="1"/>
  <c r="C8" i="2"/>
  <c r="C13" i="2"/>
  <c r="C29" i="2"/>
  <c r="C64" i="2"/>
  <c r="C82" i="2"/>
  <c r="C99" i="2"/>
  <c r="C102" i="2"/>
  <c r="C112" i="2"/>
  <c r="C116" i="2"/>
  <c r="C121" i="2"/>
  <c r="C123" i="2"/>
  <c r="C128" i="2"/>
  <c r="C132" i="2"/>
  <c r="C136" i="2"/>
  <c r="C138" i="2"/>
  <c r="C140" i="2"/>
  <c r="C142" i="2"/>
  <c r="C148" i="2"/>
  <c r="C150" i="2"/>
  <c r="C153" i="2"/>
  <c r="C7" i="3"/>
  <c r="F8" i="2"/>
  <c r="F13" i="2"/>
  <c r="F29" i="2"/>
  <c r="F64" i="2"/>
  <c r="F82" i="2"/>
  <c r="F99" i="2"/>
  <c r="F102" i="2"/>
  <c r="F112" i="2"/>
  <c r="F116" i="2"/>
  <c r="F121" i="2"/>
  <c r="F123" i="2"/>
  <c r="F128" i="2"/>
  <c r="F132" i="2"/>
  <c r="F136" i="2"/>
  <c r="F138" i="2"/>
  <c r="F140" i="2"/>
  <c r="F142" i="2"/>
  <c r="F148" i="2"/>
  <c r="F150" i="2"/>
  <c r="F153" i="2"/>
  <c r="F9" i="1"/>
  <c r="F31" i="1"/>
  <c r="F39" i="1"/>
  <c r="F38" i="1"/>
  <c r="F46" i="1"/>
  <c r="F57" i="1"/>
  <c r="F61" i="1"/>
  <c r="F60" i="1"/>
  <c r="F64" i="1"/>
  <c r="F67" i="1"/>
  <c r="F72" i="1"/>
  <c r="F81" i="1"/>
  <c r="F85" i="1"/>
  <c r="F89" i="1"/>
  <c r="F7" i="3"/>
  <c r="F10" i="3"/>
  <c r="G9" i="4"/>
  <c r="G8" i="4"/>
  <c r="G10" i="4"/>
  <c r="G11" i="4"/>
  <c r="G12" i="4"/>
  <c r="F9" i="4"/>
  <c r="F10" i="4"/>
  <c r="F11" i="4"/>
  <c r="F12" i="4"/>
  <c r="E8" i="4"/>
  <c r="D8" i="4"/>
  <c r="C8" i="4"/>
  <c r="B8" i="4"/>
  <c r="J8" i="3"/>
  <c r="J9" i="3"/>
  <c r="I9" i="3"/>
  <c r="G7" i="3"/>
  <c r="D7" i="3"/>
  <c r="E7" i="3"/>
  <c r="J11" i="3"/>
  <c r="J12" i="3"/>
  <c r="J10" i="3"/>
  <c r="I8" i="3"/>
  <c r="I7" i="3"/>
  <c r="I12" i="3"/>
  <c r="G10" i="3"/>
  <c r="G13" i="3"/>
  <c r="J156" i="2"/>
  <c r="K156" i="2"/>
  <c r="J155" i="2"/>
  <c r="K155" i="2"/>
  <c r="L155" i="2"/>
  <c r="J154" i="2"/>
  <c r="K154" i="2"/>
  <c r="J152" i="2"/>
  <c r="K152" i="2"/>
  <c r="J151" i="2"/>
  <c r="K151" i="2"/>
  <c r="J149" i="2"/>
  <c r="K149" i="2"/>
  <c r="J147" i="2"/>
  <c r="K147" i="2"/>
  <c r="J146" i="2"/>
  <c r="K146" i="2"/>
  <c r="L146" i="2"/>
  <c r="J145" i="2"/>
  <c r="K145" i="2"/>
  <c r="J144" i="2"/>
  <c r="K144" i="2"/>
  <c r="J143" i="2"/>
  <c r="K143" i="2"/>
  <c r="J141" i="2"/>
  <c r="K141" i="2"/>
  <c r="K140" i="2"/>
  <c r="J139" i="2"/>
  <c r="K139" i="2"/>
  <c r="J137" i="2"/>
  <c r="K137" i="2"/>
  <c r="J135" i="2"/>
  <c r="K135" i="2"/>
  <c r="J134" i="2"/>
  <c r="K134" i="2"/>
  <c r="J133" i="2"/>
  <c r="K133" i="2"/>
  <c r="J131" i="2"/>
  <c r="K131" i="2"/>
  <c r="J130" i="2"/>
  <c r="K130" i="2"/>
  <c r="J129" i="2"/>
  <c r="K129" i="2"/>
  <c r="J124" i="2"/>
  <c r="K124" i="2"/>
  <c r="J125" i="2"/>
  <c r="K125" i="2"/>
  <c r="L125" i="2"/>
  <c r="J126" i="2"/>
  <c r="K126" i="2"/>
  <c r="J127" i="2"/>
  <c r="K127" i="2"/>
  <c r="J122" i="2"/>
  <c r="K122" i="2"/>
  <c r="J120" i="2"/>
  <c r="K120" i="2"/>
  <c r="J118" i="2"/>
  <c r="K118" i="2"/>
  <c r="J119" i="2"/>
  <c r="K119" i="2"/>
  <c r="L119" i="2"/>
  <c r="J117" i="2"/>
  <c r="K117" i="2"/>
  <c r="J113" i="2"/>
  <c r="L113" i="2"/>
  <c r="K113" i="2"/>
  <c r="J104" i="2"/>
  <c r="K104" i="2"/>
  <c r="J105" i="2"/>
  <c r="K105" i="2"/>
  <c r="J106" i="2"/>
  <c r="K106" i="2"/>
  <c r="J107" i="2"/>
  <c r="L107" i="2"/>
  <c r="K107" i="2"/>
  <c r="J108" i="2"/>
  <c r="K108" i="2"/>
  <c r="J109" i="2"/>
  <c r="K109" i="2"/>
  <c r="J110" i="2"/>
  <c r="K110" i="2"/>
  <c r="J111" i="2"/>
  <c r="L111" i="2"/>
  <c r="K111" i="2"/>
  <c r="J103" i="2"/>
  <c r="K103" i="2"/>
  <c r="J101" i="2"/>
  <c r="K101" i="2"/>
  <c r="J100" i="2"/>
  <c r="K100" i="2"/>
  <c r="J84" i="2"/>
  <c r="K84" i="2"/>
  <c r="J85" i="2"/>
  <c r="K85" i="2"/>
  <c r="J86" i="2"/>
  <c r="K86" i="2"/>
  <c r="J87" i="2"/>
  <c r="K87" i="2"/>
  <c r="J88" i="2"/>
  <c r="K88" i="2"/>
  <c r="J89" i="2"/>
  <c r="K89" i="2"/>
  <c r="J90" i="2"/>
  <c r="K90" i="2"/>
  <c r="J91" i="2"/>
  <c r="K91" i="2"/>
  <c r="J92" i="2"/>
  <c r="L92" i="2"/>
  <c r="K92" i="2"/>
  <c r="J93" i="2"/>
  <c r="K93" i="2"/>
  <c r="J95" i="2"/>
  <c r="K95" i="2"/>
  <c r="J96" i="2"/>
  <c r="K96" i="2"/>
  <c r="J97" i="2"/>
  <c r="K97" i="2"/>
  <c r="J98" i="2"/>
  <c r="K98" i="2"/>
  <c r="J83" i="2"/>
  <c r="K83" i="2"/>
  <c r="J66" i="2"/>
  <c r="K66" i="2"/>
  <c r="J67" i="2"/>
  <c r="K67" i="2"/>
  <c r="J68" i="2"/>
  <c r="K68" i="2"/>
  <c r="J69" i="2"/>
  <c r="L69" i="2"/>
  <c r="K69" i="2"/>
  <c r="J70" i="2"/>
  <c r="K70" i="2"/>
  <c r="J71" i="2"/>
  <c r="K71" i="2"/>
  <c r="J72" i="2"/>
  <c r="K72" i="2"/>
  <c r="J73" i="2"/>
  <c r="K73" i="2"/>
  <c r="J74" i="2"/>
  <c r="K74" i="2"/>
  <c r="J75" i="2"/>
  <c r="L75" i="2"/>
  <c r="K75" i="2"/>
  <c r="J76" i="2"/>
  <c r="K76" i="2"/>
  <c r="J77" i="2"/>
  <c r="L77" i="2"/>
  <c r="K77" i="2"/>
  <c r="J78" i="2"/>
  <c r="K78" i="2"/>
  <c r="J79" i="2"/>
  <c r="L79" i="2"/>
  <c r="K79" i="2"/>
  <c r="J80" i="2"/>
  <c r="K80" i="2"/>
  <c r="J81" i="2"/>
  <c r="L81" i="2"/>
  <c r="K81" i="2"/>
  <c r="J65" i="2"/>
  <c r="K65" i="2"/>
  <c r="J31" i="2"/>
  <c r="K31" i="2"/>
  <c r="J32" i="2"/>
  <c r="K32" i="2"/>
  <c r="J33" i="2"/>
  <c r="K33" i="2"/>
  <c r="J34" i="2"/>
  <c r="K34" i="2"/>
  <c r="J35" i="2"/>
  <c r="L35" i="2"/>
  <c r="K35" i="2"/>
  <c r="J36" i="2"/>
  <c r="K36" i="2"/>
  <c r="J37" i="2"/>
  <c r="K37" i="2"/>
  <c r="J38" i="2"/>
  <c r="K38" i="2"/>
  <c r="J39" i="2"/>
  <c r="K39" i="2"/>
  <c r="J40" i="2"/>
  <c r="K40" i="2"/>
  <c r="J41" i="2"/>
  <c r="L41" i="2"/>
  <c r="K41" i="2"/>
  <c r="J42" i="2"/>
  <c r="K42" i="2"/>
  <c r="J43" i="2"/>
  <c r="K43" i="2"/>
  <c r="J44" i="2"/>
  <c r="K44" i="2"/>
  <c r="J45" i="2"/>
  <c r="L45" i="2"/>
  <c r="K45" i="2"/>
  <c r="J46" i="2"/>
  <c r="K46" i="2"/>
  <c r="J47" i="2"/>
  <c r="L47" i="2"/>
  <c r="K47" i="2"/>
  <c r="J48" i="2"/>
  <c r="K48" i="2"/>
  <c r="J49" i="2"/>
  <c r="L49" i="2"/>
  <c r="K49" i="2"/>
  <c r="J50" i="2"/>
  <c r="K50" i="2"/>
  <c r="J51" i="2"/>
  <c r="L51" i="2"/>
  <c r="K51" i="2"/>
  <c r="J52" i="2"/>
  <c r="K52" i="2"/>
  <c r="J53" i="2"/>
  <c r="K53" i="2"/>
  <c r="J54" i="2"/>
  <c r="K54" i="2"/>
  <c r="J55" i="2"/>
  <c r="L55" i="2"/>
  <c r="K55" i="2"/>
  <c r="J56" i="2"/>
  <c r="K56" i="2"/>
  <c r="J58" i="2"/>
  <c r="L58" i="2"/>
  <c r="K58" i="2"/>
  <c r="J59" i="2"/>
  <c r="K59" i="2"/>
  <c r="J60" i="2"/>
  <c r="L60" i="2"/>
  <c r="K60" i="2"/>
  <c r="J61" i="2"/>
  <c r="K61" i="2"/>
  <c r="J62" i="2"/>
  <c r="K62" i="2"/>
  <c r="J63" i="2"/>
  <c r="K63" i="2"/>
  <c r="J30" i="2"/>
  <c r="L30" i="2"/>
  <c r="K30" i="2"/>
  <c r="J22" i="2"/>
  <c r="K22" i="2"/>
  <c r="J23" i="2"/>
  <c r="L23" i="2"/>
  <c r="K23" i="2"/>
  <c r="J24" i="2"/>
  <c r="K24" i="2"/>
  <c r="J25" i="2"/>
  <c r="L25" i="2"/>
  <c r="K25" i="2"/>
  <c r="J28" i="2"/>
  <c r="K28" i="2"/>
  <c r="J15" i="2"/>
  <c r="K15" i="2"/>
  <c r="J17" i="2"/>
  <c r="K17" i="2"/>
  <c r="J14" i="2"/>
  <c r="K14" i="2"/>
  <c r="J10" i="2"/>
  <c r="K10" i="2"/>
  <c r="J11" i="2"/>
  <c r="K11" i="2"/>
  <c r="J12" i="2"/>
  <c r="K12" i="2"/>
  <c r="I10" i="2"/>
  <c r="I11" i="2"/>
  <c r="I12" i="2"/>
  <c r="G13" i="2"/>
  <c r="H13" i="2"/>
  <c r="H7" i="2"/>
  <c r="I14" i="2"/>
  <c r="I15" i="2"/>
  <c r="I17" i="2"/>
  <c r="I22" i="2"/>
  <c r="I23" i="2"/>
  <c r="I24" i="2"/>
  <c r="I25" i="2"/>
  <c r="I28" i="2"/>
  <c r="G29" i="2"/>
  <c r="H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8" i="2"/>
  <c r="I59" i="2"/>
  <c r="I60" i="2"/>
  <c r="I61" i="2"/>
  <c r="I62" i="2"/>
  <c r="I63" i="2"/>
  <c r="G64" i="2"/>
  <c r="H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G82" i="2"/>
  <c r="H82" i="2"/>
  <c r="I82" i="2"/>
  <c r="I83" i="2"/>
  <c r="I84" i="2"/>
  <c r="I85" i="2"/>
  <c r="I86" i="2"/>
  <c r="I87" i="2"/>
  <c r="I88" i="2"/>
  <c r="I89" i="2"/>
  <c r="I90" i="2"/>
  <c r="I91" i="2"/>
  <c r="I92" i="2"/>
  <c r="I93" i="2"/>
  <c r="I95" i="2"/>
  <c r="I96" i="2"/>
  <c r="I97" i="2"/>
  <c r="I98" i="2"/>
  <c r="G99" i="2"/>
  <c r="I99" i="2"/>
  <c r="H99" i="2"/>
  <c r="I100" i="2"/>
  <c r="I101" i="2"/>
  <c r="G102" i="2"/>
  <c r="H102" i="2"/>
  <c r="I103" i="2"/>
  <c r="I104" i="2"/>
  <c r="I105" i="2"/>
  <c r="I106" i="2"/>
  <c r="I107" i="2"/>
  <c r="I108" i="2"/>
  <c r="I109" i="2"/>
  <c r="I110" i="2"/>
  <c r="I111" i="2"/>
  <c r="G112" i="2"/>
  <c r="H112" i="2"/>
  <c r="I112" i="2"/>
  <c r="I113" i="2"/>
  <c r="G116" i="2"/>
  <c r="H116" i="2"/>
  <c r="I117" i="2"/>
  <c r="I118" i="2"/>
  <c r="I119" i="2"/>
  <c r="I120" i="2"/>
  <c r="G121" i="2"/>
  <c r="I121" i="2"/>
  <c r="H121" i="2"/>
  <c r="I122" i="2"/>
  <c r="G123" i="2"/>
  <c r="H123" i="2"/>
  <c r="I124" i="2"/>
  <c r="I125" i="2"/>
  <c r="I126" i="2"/>
  <c r="I127" i="2"/>
  <c r="G128" i="2"/>
  <c r="H128" i="2"/>
  <c r="I129" i="2"/>
  <c r="I130" i="2"/>
  <c r="I131" i="2"/>
  <c r="G132" i="2"/>
  <c r="H132" i="2"/>
  <c r="I133" i="2"/>
  <c r="I134" i="2"/>
  <c r="I135" i="2"/>
  <c r="G136" i="2"/>
  <c r="H136" i="2"/>
  <c r="I137" i="2"/>
  <c r="G138" i="2"/>
  <c r="H138" i="2"/>
  <c r="I139" i="2"/>
  <c r="G140" i="2"/>
  <c r="H140" i="2"/>
  <c r="I141" i="2"/>
  <c r="G142" i="2"/>
  <c r="H142" i="2"/>
  <c r="I143" i="2"/>
  <c r="I144" i="2"/>
  <c r="I145" i="2"/>
  <c r="I146" i="2"/>
  <c r="I147" i="2"/>
  <c r="G148" i="2"/>
  <c r="H148" i="2"/>
  <c r="I149" i="2"/>
  <c r="G150" i="2"/>
  <c r="H150" i="2"/>
  <c r="I151" i="2"/>
  <c r="I152" i="2"/>
  <c r="G153" i="2"/>
  <c r="H153" i="2"/>
  <c r="I154" i="2"/>
  <c r="I155" i="2"/>
  <c r="I156" i="2"/>
  <c r="G8" i="2"/>
  <c r="H8" i="2"/>
  <c r="E14" i="2"/>
  <c r="E15" i="2"/>
  <c r="E17" i="2"/>
  <c r="E22" i="2"/>
  <c r="E23" i="2"/>
  <c r="E24" i="2"/>
  <c r="E25" i="2"/>
  <c r="E28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8" i="2"/>
  <c r="E59" i="2"/>
  <c r="E60" i="2"/>
  <c r="E61" i="2"/>
  <c r="E62" i="2"/>
  <c r="E63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3" i="2"/>
  <c r="E84" i="2"/>
  <c r="E85" i="2"/>
  <c r="E86" i="2"/>
  <c r="E87" i="2"/>
  <c r="E88" i="2"/>
  <c r="E89" i="2"/>
  <c r="E90" i="2"/>
  <c r="E91" i="2"/>
  <c r="E92" i="2"/>
  <c r="E93" i="2"/>
  <c r="E95" i="2"/>
  <c r="E96" i="2"/>
  <c r="E97" i="2"/>
  <c r="E98" i="2"/>
  <c r="E100" i="2"/>
  <c r="E101" i="2"/>
  <c r="E103" i="2"/>
  <c r="E104" i="2"/>
  <c r="E105" i="2"/>
  <c r="E106" i="2"/>
  <c r="E107" i="2"/>
  <c r="E108" i="2"/>
  <c r="E109" i="2"/>
  <c r="E110" i="2"/>
  <c r="E111" i="2"/>
  <c r="E113" i="2"/>
  <c r="E117" i="2"/>
  <c r="E118" i="2"/>
  <c r="E119" i="2"/>
  <c r="E120" i="2"/>
  <c r="E122" i="2"/>
  <c r="E124" i="2"/>
  <c r="E125" i="2"/>
  <c r="E126" i="2"/>
  <c r="E127" i="2"/>
  <c r="E129" i="2"/>
  <c r="E130" i="2"/>
  <c r="E131" i="2"/>
  <c r="E133" i="2"/>
  <c r="E134" i="2"/>
  <c r="E135" i="2"/>
  <c r="E137" i="2"/>
  <c r="E139" i="2"/>
  <c r="E141" i="2"/>
  <c r="E143" i="2"/>
  <c r="E144" i="2"/>
  <c r="E145" i="2"/>
  <c r="E146" i="2"/>
  <c r="E147" i="2"/>
  <c r="E149" i="2"/>
  <c r="E151" i="2"/>
  <c r="E152" i="2"/>
  <c r="E154" i="2"/>
  <c r="E155" i="2"/>
  <c r="E156" i="2"/>
  <c r="E10" i="2"/>
  <c r="E11" i="2"/>
  <c r="E12" i="2"/>
  <c r="K9" i="2"/>
  <c r="J9" i="2"/>
  <c r="E9" i="2"/>
  <c r="I9" i="2"/>
  <c r="D81" i="1"/>
  <c r="E81" i="1"/>
  <c r="J90" i="1"/>
  <c r="K90" i="1"/>
  <c r="H89" i="1"/>
  <c r="G89" i="1"/>
  <c r="E90" i="1"/>
  <c r="D89" i="1"/>
  <c r="J88" i="1"/>
  <c r="K88" i="1"/>
  <c r="J87" i="1"/>
  <c r="K87" i="1"/>
  <c r="J86" i="1"/>
  <c r="K86" i="1"/>
  <c r="I88" i="1"/>
  <c r="I87" i="1"/>
  <c r="I86" i="1"/>
  <c r="E88" i="1"/>
  <c r="E87" i="1"/>
  <c r="E86" i="1"/>
  <c r="J84" i="1"/>
  <c r="K84" i="1"/>
  <c r="E84" i="1"/>
  <c r="K10" i="1"/>
  <c r="K11" i="1"/>
  <c r="K12" i="1"/>
  <c r="K13" i="1"/>
  <c r="K14" i="1"/>
  <c r="K16" i="1"/>
  <c r="K17" i="1"/>
  <c r="K18" i="1"/>
  <c r="K19" i="1"/>
  <c r="K20" i="1"/>
  <c r="D23" i="1"/>
  <c r="E23" i="1"/>
  <c r="D27" i="1"/>
  <c r="K32" i="1"/>
  <c r="K33" i="1"/>
  <c r="K34" i="1"/>
  <c r="J10" i="1"/>
  <c r="J11" i="1"/>
  <c r="L11" i="1"/>
  <c r="J12" i="1"/>
  <c r="J13" i="1"/>
  <c r="J14" i="1"/>
  <c r="J16" i="1"/>
  <c r="L16" i="1"/>
  <c r="J17" i="1"/>
  <c r="L17" i="1"/>
  <c r="J18" i="1"/>
  <c r="J19" i="1"/>
  <c r="J20" i="1"/>
  <c r="J32" i="1"/>
  <c r="J33" i="1"/>
  <c r="J34" i="1"/>
  <c r="H9" i="1"/>
  <c r="H31" i="1"/>
  <c r="G9" i="1"/>
  <c r="G8" i="1"/>
  <c r="G31" i="1"/>
  <c r="D9" i="1"/>
  <c r="D8" i="1"/>
  <c r="D31" i="1"/>
  <c r="H39" i="1"/>
  <c r="H42" i="1"/>
  <c r="H46" i="1"/>
  <c r="H57" i="1"/>
  <c r="H61" i="1"/>
  <c r="H64" i="1"/>
  <c r="H67" i="1"/>
  <c r="H72" i="1"/>
  <c r="D42" i="1"/>
  <c r="E43" i="1"/>
  <c r="E18" i="1"/>
  <c r="E13" i="1"/>
  <c r="E14" i="1"/>
  <c r="J67" i="6"/>
  <c r="I67" i="6"/>
  <c r="F67" i="6"/>
  <c r="E67" i="6"/>
  <c r="F13" i="4"/>
  <c r="G13" i="4"/>
  <c r="E53" i="1"/>
  <c r="G81" i="6"/>
  <c r="G87" i="6"/>
  <c r="G90" i="6"/>
  <c r="G93" i="6"/>
  <c r="G109" i="6"/>
  <c r="I109" i="6"/>
  <c r="G72" i="6"/>
  <c r="C93" i="6"/>
  <c r="C90" i="6"/>
  <c r="C87" i="6"/>
  <c r="E87" i="6"/>
  <c r="C81" i="6"/>
  <c r="C72" i="6"/>
  <c r="C71" i="6"/>
  <c r="G85" i="1"/>
  <c r="I85" i="1"/>
  <c r="G81" i="1"/>
  <c r="I81" i="1"/>
  <c r="G67" i="1"/>
  <c r="G66" i="1"/>
  <c r="I66" i="1"/>
  <c r="G72" i="1"/>
  <c r="G39" i="1"/>
  <c r="G38" i="1"/>
  <c r="G46" i="1"/>
  <c r="I46" i="1"/>
  <c r="G57" i="1"/>
  <c r="I57" i="1"/>
  <c r="G61" i="1"/>
  <c r="G64" i="1"/>
  <c r="H85" i="1"/>
  <c r="D85" i="1"/>
  <c r="K82" i="1"/>
  <c r="K83" i="1"/>
  <c r="J82" i="1"/>
  <c r="J83" i="1"/>
  <c r="H81" i="1"/>
  <c r="H122" i="6"/>
  <c r="G122" i="6"/>
  <c r="D120" i="6"/>
  <c r="H120" i="6"/>
  <c r="H119" i="6"/>
  <c r="G120" i="6"/>
  <c r="C120" i="6"/>
  <c r="C119" i="6"/>
  <c r="K119" i="6"/>
  <c r="L111" i="6"/>
  <c r="K111" i="6"/>
  <c r="N111" i="6"/>
  <c r="L110" i="6"/>
  <c r="K110" i="6"/>
  <c r="L97" i="6"/>
  <c r="K97" i="6"/>
  <c r="L96" i="6"/>
  <c r="K96" i="6"/>
  <c r="L95" i="6"/>
  <c r="M95" i="6"/>
  <c r="K95" i="6"/>
  <c r="L94" i="6"/>
  <c r="K94" i="6"/>
  <c r="K93" i="6"/>
  <c r="L92" i="6"/>
  <c r="L90" i="6"/>
  <c r="M90" i="6"/>
  <c r="K92" i="6"/>
  <c r="L91" i="6"/>
  <c r="N91" i="6"/>
  <c r="K91" i="6"/>
  <c r="L89" i="6"/>
  <c r="M89" i="6"/>
  <c r="K89" i="6"/>
  <c r="K88" i="6"/>
  <c r="L88" i="6"/>
  <c r="M88" i="6"/>
  <c r="L86" i="6"/>
  <c r="N86" i="6"/>
  <c r="K86" i="6"/>
  <c r="L85" i="6"/>
  <c r="K85" i="6"/>
  <c r="L84" i="6"/>
  <c r="N84" i="6"/>
  <c r="K84" i="6"/>
  <c r="L83" i="6"/>
  <c r="N83" i="6"/>
  <c r="K83" i="6"/>
  <c r="K82" i="6"/>
  <c r="L82" i="6"/>
  <c r="N82" i="6"/>
  <c r="L80" i="6"/>
  <c r="N80" i="6"/>
  <c r="K80" i="6"/>
  <c r="L79" i="6"/>
  <c r="K79" i="6"/>
  <c r="L78" i="6"/>
  <c r="N78" i="6"/>
  <c r="K78" i="6"/>
  <c r="L77" i="6"/>
  <c r="N77" i="6"/>
  <c r="M77" i="6"/>
  <c r="K77" i="6"/>
  <c r="L76" i="6"/>
  <c r="K76" i="6"/>
  <c r="L74" i="6"/>
  <c r="K74" i="6"/>
  <c r="L73" i="6"/>
  <c r="K73" i="6"/>
  <c r="L29" i="6"/>
  <c r="K29" i="6"/>
  <c r="M29" i="6"/>
  <c r="L28" i="6"/>
  <c r="K28" i="6"/>
  <c r="L22" i="6"/>
  <c r="K22" i="6"/>
  <c r="L21" i="6"/>
  <c r="K21" i="6"/>
  <c r="L20" i="6"/>
  <c r="K20" i="6"/>
  <c r="L19" i="6"/>
  <c r="K19" i="6"/>
  <c r="N19" i="6"/>
  <c r="J116" i="6"/>
  <c r="J115" i="6"/>
  <c r="J114" i="6"/>
  <c r="J113" i="6"/>
  <c r="J111" i="6"/>
  <c r="J110" i="6"/>
  <c r="J102" i="6"/>
  <c r="J97" i="6"/>
  <c r="J96" i="6"/>
  <c r="J95" i="6"/>
  <c r="J94" i="6"/>
  <c r="J92" i="6"/>
  <c r="J91" i="6"/>
  <c r="J89" i="6"/>
  <c r="J88" i="6"/>
  <c r="J86" i="6"/>
  <c r="J85" i="6"/>
  <c r="J84" i="6"/>
  <c r="J83" i="6"/>
  <c r="J82" i="6"/>
  <c r="J80" i="6"/>
  <c r="J79" i="6"/>
  <c r="J78" i="6"/>
  <c r="J77" i="6"/>
  <c r="J76" i="6"/>
  <c r="J74" i="6"/>
  <c r="J73" i="6"/>
  <c r="J68" i="6"/>
  <c r="J66" i="6"/>
  <c r="J65" i="6"/>
  <c r="J62" i="6"/>
  <c r="J59" i="6"/>
  <c r="J58" i="6"/>
  <c r="J57" i="6"/>
  <c r="J56" i="6"/>
  <c r="J55" i="6"/>
  <c r="J54" i="6"/>
  <c r="J53" i="6"/>
  <c r="J52" i="6"/>
  <c r="J51" i="6"/>
  <c r="J47" i="6"/>
  <c r="J46" i="6"/>
  <c r="J45" i="6"/>
  <c r="J32" i="6"/>
  <c r="J31" i="6"/>
  <c r="J29" i="6"/>
  <c r="J28" i="6"/>
  <c r="J26" i="6"/>
  <c r="J25" i="6"/>
  <c r="J24" i="6"/>
  <c r="J22" i="6"/>
  <c r="J21" i="6"/>
  <c r="J20" i="6"/>
  <c r="J19" i="6"/>
  <c r="J16" i="6"/>
  <c r="J15" i="6"/>
  <c r="J13" i="6"/>
  <c r="J12" i="6"/>
  <c r="J10" i="6"/>
  <c r="J9" i="6"/>
  <c r="F122" i="6"/>
  <c r="F121" i="6"/>
  <c r="F111" i="6"/>
  <c r="F110" i="6"/>
  <c r="F102" i="6"/>
  <c r="F97" i="6"/>
  <c r="F96" i="6"/>
  <c r="F95" i="6"/>
  <c r="F94" i="6"/>
  <c r="F92" i="6"/>
  <c r="F91" i="6"/>
  <c r="F89" i="6"/>
  <c r="F88" i="6"/>
  <c r="F86" i="6"/>
  <c r="F85" i="6"/>
  <c r="F84" i="6"/>
  <c r="F83" i="6"/>
  <c r="F82" i="6"/>
  <c r="F80" i="6"/>
  <c r="F79" i="6"/>
  <c r="F78" i="6"/>
  <c r="F77" i="6"/>
  <c r="F76" i="6"/>
  <c r="F74" i="6"/>
  <c r="F73" i="6"/>
  <c r="F68" i="6"/>
  <c r="F66" i="6"/>
  <c r="F65" i="6"/>
  <c r="F64" i="6"/>
  <c r="F62" i="6"/>
  <c r="F59" i="6"/>
  <c r="F58" i="6"/>
  <c r="F57" i="6"/>
  <c r="F56" i="6"/>
  <c r="F55" i="6"/>
  <c r="F54" i="6"/>
  <c r="F53" i="6"/>
  <c r="F52" i="6"/>
  <c r="F51" i="6"/>
  <c r="F47" i="6"/>
  <c r="F32" i="6"/>
  <c r="F31" i="6"/>
  <c r="F29" i="6"/>
  <c r="F28" i="6"/>
  <c r="F26" i="6"/>
  <c r="F25" i="6"/>
  <c r="F24" i="6"/>
  <c r="F22" i="6"/>
  <c r="F21" i="6"/>
  <c r="F20" i="6"/>
  <c r="F19" i="6"/>
  <c r="F18" i="6"/>
  <c r="F16" i="6"/>
  <c r="F15" i="6"/>
  <c r="F13" i="6"/>
  <c r="F12" i="6"/>
  <c r="F10" i="6"/>
  <c r="F9" i="6"/>
  <c r="D39" i="1"/>
  <c r="D46" i="1"/>
  <c r="D45" i="1"/>
  <c r="D37" i="1"/>
  <c r="D57" i="1"/>
  <c r="D61" i="1"/>
  <c r="D64" i="1"/>
  <c r="D67" i="1"/>
  <c r="D66" i="1"/>
  <c r="D72" i="1"/>
  <c r="D10" i="3"/>
  <c r="C10" i="3"/>
  <c r="I26" i="6"/>
  <c r="E26" i="6"/>
  <c r="J53" i="1"/>
  <c r="K53" i="1"/>
  <c r="K12" i="3"/>
  <c r="I11" i="3"/>
  <c r="I10" i="3"/>
  <c r="H12" i="3"/>
  <c r="H11" i="3"/>
  <c r="J40" i="1"/>
  <c r="J39" i="1"/>
  <c r="K40" i="1"/>
  <c r="K47" i="1"/>
  <c r="K48" i="1"/>
  <c r="K49" i="1"/>
  <c r="K50" i="1"/>
  <c r="K51" i="1"/>
  <c r="K52" i="1"/>
  <c r="K54" i="1"/>
  <c r="L54" i="1"/>
  <c r="K55" i="1"/>
  <c r="K56" i="1"/>
  <c r="K58" i="1"/>
  <c r="K57" i="1"/>
  <c r="K59" i="1"/>
  <c r="K62" i="1"/>
  <c r="K63" i="1"/>
  <c r="K65" i="1"/>
  <c r="K64" i="1"/>
  <c r="K60" i="1"/>
  <c r="K68" i="1"/>
  <c r="K69" i="1"/>
  <c r="K70" i="1"/>
  <c r="L70" i="1"/>
  <c r="K71" i="1"/>
  <c r="K73" i="1"/>
  <c r="K74" i="1"/>
  <c r="J47" i="1"/>
  <c r="J48" i="1"/>
  <c r="J49" i="1"/>
  <c r="L49" i="1"/>
  <c r="J50" i="1"/>
  <c r="J51" i="1"/>
  <c r="J52" i="1"/>
  <c r="J54" i="1"/>
  <c r="J55" i="1"/>
  <c r="L55" i="1"/>
  <c r="J56" i="1"/>
  <c r="J58" i="1"/>
  <c r="J57" i="1"/>
  <c r="L57" i="1"/>
  <c r="J59" i="1"/>
  <c r="L59" i="1"/>
  <c r="J62" i="1"/>
  <c r="J63" i="1"/>
  <c r="L63" i="1"/>
  <c r="J65" i="1"/>
  <c r="J68" i="1"/>
  <c r="L68" i="1"/>
  <c r="J69" i="1"/>
  <c r="L69" i="1"/>
  <c r="J70" i="1"/>
  <c r="J71" i="1"/>
  <c r="L71" i="1"/>
  <c r="J73" i="1"/>
  <c r="L73" i="1"/>
  <c r="J74" i="1"/>
  <c r="I21" i="6"/>
  <c r="E21" i="6"/>
  <c r="I83" i="6"/>
  <c r="E44" i="1"/>
  <c r="E10" i="1"/>
  <c r="I9" i="6"/>
  <c r="I10" i="6"/>
  <c r="I12" i="6"/>
  <c r="I13" i="6"/>
  <c r="I15" i="6"/>
  <c r="I16" i="6"/>
  <c r="I19" i="6"/>
  <c r="I20" i="6"/>
  <c r="I22" i="6"/>
  <c r="I24" i="6"/>
  <c r="I25" i="6"/>
  <c r="I28" i="6"/>
  <c r="I29" i="6"/>
  <c r="I31" i="6"/>
  <c r="I32" i="6"/>
  <c r="I38" i="6"/>
  <c r="I39" i="6"/>
  <c r="I45" i="6"/>
  <c r="I46" i="6"/>
  <c r="I47" i="6"/>
  <c r="I51" i="6"/>
  <c r="I52" i="6"/>
  <c r="I53" i="6"/>
  <c r="I54" i="6"/>
  <c r="I55" i="6"/>
  <c r="I56" i="6"/>
  <c r="I57" i="6"/>
  <c r="I58" i="6"/>
  <c r="I59" i="6"/>
  <c r="I62" i="6"/>
  <c r="I64" i="6"/>
  <c r="I65" i="6"/>
  <c r="I66" i="6"/>
  <c r="I68" i="6"/>
  <c r="I73" i="6"/>
  <c r="I74" i="6"/>
  <c r="I76" i="6"/>
  <c r="I77" i="6"/>
  <c r="I78" i="6"/>
  <c r="I79" i="6"/>
  <c r="I80" i="6"/>
  <c r="I82" i="6"/>
  <c r="I84" i="6"/>
  <c r="I85" i="6"/>
  <c r="I86" i="6"/>
  <c r="I88" i="6"/>
  <c r="I89" i="6"/>
  <c r="I91" i="6"/>
  <c r="I92" i="6"/>
  <c r="I94" i="6"/>
  <c r="I95" i="6"/>
  <c r="I96" i="6"/>
  <c r="I97" i="6"/>
  <c r="I100" i="6"/>
  <c r="I102" i="6"/>
  <c r="I107" i="6"/>
  <c r="I110" i="6"/>
  <c r="I111" i="6"/>
  <c r="I124" i="6"/>
  <c r="I125" i="6"/>
  <c r="I126" i="6"/>
  <c r="I127" i="6"/>
  <c r="E46" i="6"/>
  <c r="E47" i="6"/>
  <c r="E51" i="6"/>
  <c r="E52" i="6"/>
  <c r="E53" i="6"/>
  <c r="E54" i="6"/>
  <c r="E55" i="6"/>
  <c r="E56" i="6"/>
  <c r="E57" i="6"/>
  <c r="E58" i="6"/>
  <c r="E59" i="6"/>
  <c r="E62" i="6"/>
  <c r="E64" i="6"/>
  <c r="E65" i="6"/>
  <c r="E66" i="6"/>
  <c r="E68" i="6"/>
  <c r="E73" i="6"/>
  <c r="E74" i="6"/>
  <c r="E76" i="6"/>
  <c r="E77" i="6"/>
  <c r="E78" i="6"/>
  <c r="E79" i="6"/>
  <c r="E80" i="6"/>
  <c r="E82" i="6"/>
  <c r="E83" i="6"/>
  <c r="E84" i="6"/>
  <c r="E85" i="6"/>
  <c r="E86" i="6"/>
  <c r="E88" i="6"/>
  <c r="E89" i="6"/>
  <c r="E91" i="6"/>
  <c r="E92" i="6"/>
  <c r="E94" i="6"/>
  <c r="E95" i="6"/>
  <c r="E96" i="6"/>
  <c r="E97" i="6"/>
  <c r="E100" i="6"/>
  <c r="E102" i="6"/>
  <c r="E110" i="6"/>
  <c r="E111" i="6"/>
  <c r="E113" i="6"/>
  <c r="E114" i="6"/>
  <c r="E115" i="6"/>
  <c r="E116" i="6"/>
  <c r="E121" i="6"/>
  <c r="E122" i="6"/>
  <c r="E124" i="6"/>
  <c r="E125" i="6"/>
  <c r="E126" i="6"/>
  <c r="E127" i="6"/>
  <c r="E10" i="6"/>
  <c r="E12" i="6"/>
  <c r="E13" i="6"/>
  <c r="E15" i="6"/>
  <c r="E16" i="6"/>
  <c r="E18" i="6"/>
  <c r="E19" i="6"/>
  <c r="E20" i="6"/>
  <c r="E22" i="6"/>
  <c r="E24" i="6"/>
  <c r="E25" i="6"/>
  <c r="E28" i="6"/>
  <c r="E29" i="6"/>
  <c r="E31" i="6"/>
  <c r="E32" i="6"/>
  <c r="E38" i="6"/>
  <c r="E39" i="6"/>
  <c r="E45" i="6"/>
  <c r="E9" i="6"/>
  <c r="H7" i="3"/>
  <c r="E8" i="3"/>
  <c r="H8" i="3"/>
  <c r="E9" i="3"/>
  <c r="H9" i="3"/>
  <c r="K9" i="3"/>
  <c r="E10" i="3"/>
  <c r="E11" i="3"/>
  <c r="E12" i="3"/>
  <c r="J24" i="1"/>
  <c r="J25" i="1"/>
  <c r="J26" i="1"/>
  <c r="K24" i="1"/>
  <c r="K23" i="1"/>
  <c r="K25" i="1"/>
  <c r="K26" i="1"/>
  <c r="J28" i="1"/>
  <c r="J29" i="1"/>
  <c r="L29" i="1"/>
  <c r="K28" i="1"/>
  <c r="K29" i="1"/>
  <c r="I11" i="1"/>
  <c r="I12" i="1"/>
  <c r="I15" i="1"/>
  <c r="I16" i="1"/>
  <c r="I17" i="1"/>
  <c r="I18" i="1"/>
  <c r="I19" i="1"/>
  <c r="I20" i="1"/>
  <c r="I22" i="1"/>
  <c r="G23" i="1"/>
  <c r="I23" i="1"/>
  <c r="I24" i="1"/>
  <c r="I25" i="1"/>
  <c r="I26" i="1"/>
  <c r="G27" i="1"/>
  <c r="I27" i="1"/>
  <c r="I28" i="1"/>
  <c r="I29" i="1"/>
  <c r="I32" i="1"/>
  <c r="I33" i="1"/>
  <c r="I34" i="1"/>
  <c r="I40" i="1"/>
  <c r="I41" i="1"/>
  <c r="I42" i="1"/>
  <c r="I47" i="1"/>
  <c r="I48" i="1"/>
  <c r="I49" i="1"/>
  <c r="I50" i="1"/>
  <c r="I51" i="1"/>
  <c r="I52" i="1"/>
  <c r="I54" i="1"/>
  <c r="I55" i="1"/>
  <c r="I56" i="1"/>
  <c r="I58" i="1"/>
  <c r="I59" i="1"/>
  <c r="I62" i="1"/>
  <c r="I63" i="1"/>
  <c r="I65" i="1"/>
  <c r="I68" i="1"/>
  <c r="I69" i="1"/>
  <c r="I70" i="1"/>
  <c r="I71" i="1"/>
  <c r="I73" i="1"/>
  <c r="I74" i="1"/>
  <c r="I82" i="1"/>
  <c r="I83" i="1"/>
  <c r="I10" i="1"/>
  <c r="E11" i="1"/>
  <c r="E12" i="1"/>
  <c r="E16" i="1"/>
  <c r="E17" i="1"/>
  <c r="E19" i="1"/>
  <c r="E20" i="1"/>
  <c r="E24" i="1"/>
  <c r="E25" i="1"/>
  <c r="E26" i="1"/>
  <c r="E28" i="1"/>
  <c r="E29" i="1"/>
  <c r="E32" i="1"/>
  <c r="E33" i="1"/>
  <c r="E34" i="1"/>
  <c r="E40" i="1"/>
  <c r="E41" i="1"/>
  <c r="E47" i="1"/>
  <c r="E48" i="1"/>
  <c r="E49" i="1"/>
  <c r="E50" i="1"/>
  <c r="E51" i="1"/>
  <c r="E52" i="1"/>
  <c r="E54" i="1"/>
  <c r="E55" i="1"/>
  <c r="E56" i="1"/>
  <c r="E58" i="1"/>
  <c r="E59" i="1"/>
  <c r="E62" i="1"/>
  <c r="E63" i="1"/>
  <c r="E64" i="1"/>
  <c r="E65" i="1"/>
  <c r="E68" i="1"/>
  <c r="E69" i="1"/>
  <c r="E70" i="1"/>
  <c r="E71" i="1"/>
  <c r="E73" i="1"/>
  <c r="E74" i="1"/>
  <c r="E82" i="1"/>
  <c r="E83" i="1"/>
  <c r="F27" i="1"/>
  <c r="H27" i="1"/>
  <c r="F23" i="1"/>
  <c r="H23" i="1"/>
  <c r="F8" i="4"/>
  <c r="K8" i="3"/>
  <c r="J7" i="3"/>
  <c r="J13" i="3"/>
  <c r="L19" i="1"/>
  <c r="I64" i="1"/>
  <c r="J85" i="1"/>
  <c r="E89" i="1"/>
  <c r="K27" i="1"/>
  <c r="I31" i="1"/>
  <c r="L82" i="1"/>
  <c r="E57" i="1"/>
  <c r="H45" i="1"/>
  <c r="C60" i="1"/>
  <c r="E60" i="1"/>
  <c r="E31" i="1"/>
  <c r="I39" i="1"/>
  <c r="K61" i="1"/>
  <c r="G80" i="1"/>
  <c r="I89" i="1"/>
  <c r="L50" i="1"/>
  <c r="I72" i="1"/>
  <c r="K89" i="1"/>
  <c r="I9" i="1"/>
  <c r="G30" i="1"/>
  <c r="I30" i="1"/>
  <c r="F45" i="1"/>
  <c r="F30" i="1"/>
  <c r="H8" i="1"/>
  <c r="K76" i="1"/>
  <c r="L62" i="1"/>
  <c r="L51" i="1"/>
  <c r="L34" i="1"/>
  <c r="I76" i="1"/>
  <c r="K81" i="1"/>
  <c r="L56" i="1"/>
  <c r="C45" i="1"/>
  <c r="D38" i="1"/>
  <c r="L24" i="1"/>
  <c r="C22" i="1"/>
  <c r="L20" i="1"/>
  <c r="L83" i="1"/>
  <c r="L32" i="1"/>
  <c r="L74" i="1"/>
  <c r="K67" i="1"/>
  <c r="D60" i="1"/>
  <c r="K85" i="1"/>
  <c r="L85" i="1"/>
  <c r="F66" i="1"/>
  <c r="L44" i="1"/>
  <c r="L77" i="1"/>
  <c r="I75" i="1"/>
  <c r="L13" i="1"/>
  <c r="L26" i="1"/>
  <c r="K72" i="1"/>
  <c r="L72" i="1"/>
  <c r="D30" i="1"/>
  <c r="L84" i="1"/>
  <c r="L87" i="1"/>
  <c r="C80" i="1"/>
  <c r="C79" i="1"/>
  <c r="E61" i="1"/>
  <c r="L25" i="1"/>
  <c r="L52" i="1"/>
  <c r="L48" i="1"/>
  <c r="H60" i="1"/>
  <c r="L10" i="1"/>
  <c r="F80" i="1"/>
  <c r="F79" i="1"/>
  <c r="L14" i="1"/>
  <c r="E9" i="1"/>
  <c r="L12" i="1"/>
  <c r="J67" i="1"/>
  <c r="L67" i="1"/>
  <c r="H80" i="1"/>
  <c r="H79" i="1"/>
  <c r="J81" i="1"/>
  <c r="L81" i="1"/>
  <c r="H66" i="1"/>
  <c r="H38" i="1"/>
  <c r="I38" i="1"/>
  <c r="J89" i="1"/>
  <c r="C66" i="1"/>
  <c r="E66" i="1"/>
  <c r="E39" i="1"/>
  <c r="L58" i="1"/>
  <c r="J72" i="1"/>
  <c r="J61" i="1"/>
  <c r="K46" i="1"/>
  <c r="K45" i="1"/>
  <c r="E42" i="1"/>
  <c r="K31" i="1"/>
  <c r="L86" i="1"/>
  <c r="L88" i="1"/>
  <c r="L35" i="1"/>
  <c r="F8" i="1"/>
  <c r="C38" i="1"/>
  <c r="K9" i="1"/>
  <c r="J9" i="1"/>
  <c r="J23" i="1"/>
  <c r="L90" i="1"/>
  <c r="D13" i="3"/>
  <c r="C13" i="3"/>
  <c r="K15" i="1"/>
  <c r="J75" i="1"/>
  <c r="J42" i="1"/>
  <c r="L43" i="1"/>
  <c r="L42" i="1"/>
  <c r="J76" i="1"/>
  <c r="F7" i="1"/>
  <c r="L76" i="1"/>
  <c r="K80" i="1"/>
  <c r="K79" i="1"/>
  <c r="L89" i="1"/>
  <c r="K30" i="1"/>
  <c r="J80" i="1"/>
  <c r="L61" i="1"/>
  <c r="K8" i="1"/>
  <c r="E38" i="1"/>
  <c r="E140" i="2"/>
  <c r="I20" i="2"/>
  <c r="F7" i="2"/>
  <c r="F157" i="2"/>
  <c r="L134" i="2"/>
  <c r="E150" i="2"/>
  <c r="E102" i="2"/>
  <c r="E121" i="2"/>
  <c r="E13" i="2"/>
  <c r="E20" i="2"/>
  <c r="J153" i="2"/>
  <c r="K150" i="2"/>
  <c r="L150" i="2"/>
  <c r="L103" i="2"/>
  <c r="L21" i="2"/>
  <c r="L94" i="2"/>
  <c r="L63" i="2"/>
  <c r="L71" i="2"/>
  <c r="L57" i="2"/>
  <c r="I142" i="2"/>
  <c r="I140" i="2"/>
  <c r="L15" i="2"/>
  <c r="K148" i="2"/>
  <c r="H157" i="2"/>
  <c r="L117" i="2"/>
  <c r="L118" i="2"/>
  <c r="L120" i="2"/>
  <c r="L124" i="2"/>
  <c r="L130" i="2"/>
  <c r="L133" i="2"/>
  <c r="L135" i="2"/>
  <c r="L144" i="2"/>
  <c r="E142" i="2"/>
  <c r="E132" i="2"/>
  <c r="E116" i="2"/>
  <c r="E82" i="2"/>
  <c r="E8" i="2"/>
  <c r="I13" i="2"/>
  <c r="E148" i="2"/>
  <c r="G7" i="2"/>
  <c r="L44" i="2"/>
  <c r="L40" i="2"/>
  <c r="L36" i="2"/>
  <c r="L98" i="2"/>
  <c r="L90" i="2"/>
  <c r="L86" i="2"/>
  <c r="J112" i="2"/>
  <c r="L59" i="2"/>
  <c r="I150" i="2"/>
  <c r="I64" i="2"/>
  <c r="I29" i="2"/>
  <c r="L12" i="2"/>
  <c r="L17" i="2"/>
  <c r="L141" i="2"/>
  <c r="L147" i="2"/>
  <c r="E136" i="2"/>
  <c r="E99" i="2"/>
  <c r="L11" i="2"/>
  <c r="J82" i="2"/>
  <c r="K153" i="2"/>
  <c r="E128" i="2"/>
  <c r="E112" i="2"/>
  <c r="K64" i="2"/>
  <c r="L34" i="2"/>
  <c r="L32" i="2"/>
  <c r="L65" i="2"/>
  <c r="L76" i="2"/>
  <c r="L74" i="2"/>
  <c r="L72" i="2"/>
  <c r="L70" i="2"/>
  <c r="L68" i="2"/>
  <c r="L66" i="2"/>
  <c r="L54" i="2"/>
  <c r="L50" i="2"/>
  <c r="K116" i="2"/>
  <c r="E64" i="2"/>
  <c r="I116" i="2"/>
  <c r="L80" i="2"/>
  <c r="L97" i="2"/>
  <c r="L93" i="2"/>
  <c r="L91" i="2"/>
  <c r="L126" i="2"/>
  <c r="L137" i="2"/>
  <c r="L139" i="2"/>
  <c r="L145" i="2"/>
  <c r="K138" i="2"/>
  <c r="E153" i="2"/>
  <c r="I8" i="2"/>
  <c r="I132" i="2"/>
  <c r="I123" i="2"/>
  <c r="L62" i="2"/>
  <c r="L61" i="2"/>
  <c r="L96" i="2"/>
  <c r="L95" i="2"/>
  <c r="J123" i="2"/>
  <c r="L149" i="2"/>
  <c r="L151" i="2"/>
  <c r="K121" i="2"/>
  <c r="I136" i="2"/>
  <c r="L48" i="2"/>
  <c r="L100" i="2"/>
  <c r="L109" i="2"/>
  <c r="L46" i="2"/>
  <c r="L33" i="2"/>
  <c r="L31" i="2"/>
  <c r="K20" i="2"/>
  <c r="J132" i="2"/>
  <c r="J140" i="2"/>
  <c r="J8" i="2"/>
  <c r="K136" i="2"/>
  <c r="L136" i="2"/>
  <c r="I148" i="2"/>
  <c r="I128" i="2"/>
  <c r="L28" i="2"/>
  <c r="L67" i="2"/>
  <c r="L89" i="2"/>
  <c r="L108" i="2"/>
  <c r="L122" i="2"/>
  <c r="L152" i="2"/>
  <c r="L19" i="2"/>
  <c r="J150" i="2"/>
  <c r="J136" i="2"/>
  <c r="J102" i="2"/>
  <c r="K132" i="2"/>
  <c r="L22" i="2"/>
  <c r="L56" i="2"/>
  <c r="L53" i="2"/>
  <c r="L42" i="2"/>
  <c r="L39" i="2"/>
  <c r="L37" i="2"/>
  <c r="L88" i="2"/>
  <c r="L85" i="2"/>
  <c r="L106" i="2"/>
  <c r="L104" i="2"/>
  <c r="L127" i="2"/>
  <c r="J142" i="2"/>
  <c r="L156" i="2"/>
  <c r="L115" i="2"/>
  <c r="I153" i="2"/>
  <c r="I138" i="2"/>
  <c r="I102" i="2"/>
  <c r="L24" i="2"/>
  <c r="L43" i="2"/>
  <c r="L83" i="2"/>
  <c r="L87" i="2"/>
  <c r="L110" i="2"/>
  <c r="L154" i="2"/>
  <c r="L10" i="2"/>
  <c r="L52" i="2"/>
  <c r="L38" i="2"/>
  <c r="L78" i="2"/>
  <c r="L73" i="2"/>
  <c r="L84" i="2"/>
  <c r="L101" i="2"/>
  <c r="K102" i="2"/>
  <c r="L102" i="2"/>
  <c r="L105" i="2"/>
  <c r="K123" i="2"/>
  <c r="L131" i="2"/>
  <c r="J138" i="2"/>
  <c r="J99" i="2"/>
  <c r="J128" i="2"/>
  <c r="K142" i="2"/>
  <c r="K82" i="2"/>
  <c r="L82" i="2"/>
  <c r="J116" i="2"/>
  <c r="J29" i="2"/>
  <c r="J13" i="2"/>
  <c r="J148" i="2"/>
  <c r="K99" i="2"/>
  <c r="L143" i="2"/>
  <c r="K29" i="2"/>
  <c r="K8" i="2"/>
  <c r="L8" i="2"/>
  <c r="L14" i="2"/>
  <c r="D7" i="2"/>
  <c r="D157" i="2"/>
  <c r="C7" i="2"/>
  <c r="C157" i="2"/>
  <c r="E157" i="2"/>
  <c r="L9" i="2"/>
  <c r="L153" i="2"/>
  <c r="I7" i="2"/>
  <c r="L123" i="2"/>
  <c r="L148" i="2"/>
  <c r="L116" i="2"/>
  <c r="L140" i="2"/>
  <c r="L138" i="2"/>
  <c r="L132" i="2"/>
  <c r="L142" i="2"/>
  <c r="L99" i="2"/>
  <c r="J7" i="2"/>
  <c r="L29" i="2"/>
  <c r="E7" i="2"/>
  <c r="M31" i="6"/>
  <c r="M25" i="6"/>
  <c r="M13" i="6"/>
  <c r="N38" i="6"/>
  <c r="N37" i="6"/>
  <c r="M115" i="6"/>
  <c r="M65" i="6"/>
  <c r="K8" i="6"/>
  <c r="I90" i="6"/>
  <c r="I30" i="6"/>
  <c r="C50" i="6"/>
  <c r="J120" i="6"/>
  <c r="J37" i="6"/>
  <c r="N53" i="6"/>
  <c r="N43" i="6"/>
  <c r="N96" i="6"/>
  <c r="N25" i="6"/>
  <c r="N31" i="6"/>
  <c r="J11" i="6"/>
  <c r="F120" i="6"/>
  <c r="E120" i="6"/>
  <c r="I106" i="6"/>
  <c r="N65" i="6"/>
  <c r="N63" i="6"/>
  <c r="M9" i="6"/>
  <c r="N92" i="6"/>
  <c r="F90" i="6"/>
  <c r="D17" i="6"/>
  <c r="M47" i="6"/>
  <c r="K87" i="6"/>
  <c r="I120" i="6"/>
  <c r="F11" i="6"/>
  <c r="N116" i="6"/>
  <c r="N56" i="6"/>
  <c r="E90" i="6"/>
  <c r="G119" i="6"/>
  <c r="M38" i="6"/>
  <c r="F30" i="6"/>
  <c r="N79" i="6"/>
  <c r="N124" i="6"/>
  <c r="K18" i="6"/>
  <c r="N18" i="6"/>
  <c r="J18" i="6"/>
  <c r="N113" i="6"/>
  <c r="N126" i="6"/>
  <c r="K11" i="6"/>
  <c r="K90" i="6"/>
  <c r="I18" i="6"/>
  <c r="N94" i="6"/>
  <c r="K120" i="6"/>
  <c r="M49" i="6"/>
  <c r="M48" i="6"/>
  <c r="I101" i="6"/>
  <c r="N13" i="6"/>
  <c r="N62" i="6"/>
  <c r="N39" i="6"/>
  <c r="N21" i="6"/>
  <c r="L106" i="6"/>
  <c r="L72" i="6"/>
  <c r="M96" i="6"/>
  <c r="M79" i="6"/>
  <c r="L37" i="6"/>
  <c r="L36" i="6"/>
  <c r="L35" i="6"/>
  <c r="M39" i="6"/>
  <c r="M10" i="6"/>
  <c r="L27" i="6"/>
  <c r="N16" i="6"/>
  <c r="N55" i="6"/>
  <c r="M111" i="6"/>
  <c r="J27" i="6"/>
  <c r="M86" i="6"/>
  <c r="M24" i="6"/>
  <c r="M67" i="6"/>
  <c r="N29" i="6"/>
  <c r="I42" i="6"/>
  <c r="I61" i="6"/>
  <c r="N102" i="6"/>
  <c r="M21" i="6"/>
  <c r="E42" i="6"/>
  <c r="C36" i="6"/>
  <c r="M113" i="6"/>
  <c r="N57" i="6"/>
  <c r="F87" i="6"/>
  <c r="E101" i="6"/>
  <c r="I23" i="6"/>
  <c r="N49" i="6"/>
  <c r="N48" i="6"/>
  <c r="H17" i="6"/>
  <c r="M62" i="6"/>
  <c r="D36" i="6"/>
  <c r="D35" i="6"/>
  <c r="H121" i="6"/>
  <c r="L122" i="6"/>
  <c r="G71" i="6"/>
  <c r="I87" i="6"/>
  <c r="J87" i="6"/>
  <c r="G75" i="6"/>
  <c r="G70" i="6"/>
  <c r="G69" i="6"/>
  <c r="N76" i="6"/>
  <c r="M76" i="6"/>
  <c r="D119" i="6"/>
  <c r="L120" i="6"/>
  <c r="N120" i="6"/>
  <c r="N114" i="6"/>
  <c r="I103" i="6"/>
  <c r="G99" i="6"/>
  <c r="N47" i="6"/>
  <c r="N46" i="6"/>
  <c r="M46" i="6"/>
  <c r="N73" i="6"/>
  <c r="M83" i="6"/>
  <c r="K81" i="6"/>
  <c r="K75" i="6"/>
  <c r="K109" i="6"/>
  <c r="N110" i="6"/>
  <c r="M110" i="6"/>
  <c r="N88" i="6"/>
  <c r="M91" i="6"/>
  <c r="H35" i="6"/>
  <c r="J30" i="6"/>
  <c r="N100" i="6"/>
  <c r="K23" i="6"/>
  <c r="K14" i="6"/>
  <c r="N14" i="6"/>
  <c r="M15" i="6"/>
  <c r="N26" i="6"/>
  <c r="L23" i="6"/>
  <c r="N15" i="6"/>
  <c r="M53" i="6"/>
  <c r="F37" i="6"/>
  <c r="F36" i="6"/>
  <c r="G98" i="6"/>
  <c r="E119" i="6"/>
  <c r="N125" i="6"/>
  <c r="H118" i="6"/>
  <c r="H117" i="6"/>
  <c r="J112" i="6"/>
  <c r="D118" i="6"/>
  <c r="H7" i="1"/>
  <c r="J157" i="2"/>
  <c r="J38" i="1"/>
  <c r="F42" i="6"/>
  <c r="M19" i="6"/>
  <c r="I36" i="6"/>
  <c r="M18" i="6"/>
  <c r="K7" i="2"/>
  <c r="K112" i="2"/>
  <c r="L112" i="2"/>
  <c r="J66" i="1"/>
  <c r="K66" i="1"/>
  <c r="I67" i="1"/>
  <c r="H37" i="1"/>
  <c r="J27" i="1"/>
  <c r="L27" i="1"/>
  <c r="L28" i="1"/>
  <c r="L47" i="1"/>
  <c r="J46" i="1"/>
  <c r="G60" i="1"/>
  <c r="I60" i="1"/>
  <c r="I61" i="1"/>
  <c r="I8" i="1"/>
  <c r="G7" i="1"/>
  <c r="E46" i="1"/>
  <c r="F78" i="1"/>
  <c r="F91" i="1"/>
  <c r="D7" i="4"/>
  <c r="J64" i="1"/>
  <c r="L65" i="1"/>
  <c r="C8" i="1"/>
  <c r="E15" i="1"/>
  <c r="J20" i="2"/>
  <c r="L20" i="2"/>
  <c r="L16" i="2"/>
  <c r="L9" i="1"/>
  <c r="J79" i="1"/>
  <c r="L79" i="1"/>
  <c r="L80" i="1"/>
  <c r="L23" i="1"/>
  <c r="C37" i="1"/>
  <c r="E37" i="1"/>
  <c r="F37" i="1"/>
  <c r="G79" i="1"/>
  <c r="I79" i="1"/>
  <c r="I80" i="1"/>
  <c r="D80" i="1"/>
  <c r="E85" i="1"/>
  <c r="L33" i="1"/>
  <c r="J31" i="1"/>
  <c r="L18" i="1"/>
  <c r="J15" i="1"/>
  <c r="L15" i="1"/>
  <c r="E27" i="1"/>
  <c r="D22" i="1"/>
  <c r="E22" i="1"/>
  <c r="J64" i="2"/>
  <c r="L64" i="2"/>
  <c r="G157" i="2"/>
  <c r="I157" i="2"/>
  <c r="L129" i="2"/>
  <c r="K128" i="2"/>
  <c r="L128" i="2"/>
  <c r="H10" i="3"/>
  <c r="F13" i="3"/>
  <c r="E45" i="1"/>
  <c r="K7" i="3"/>
  <c r="E13" i="3"/>
  <c r="G45" i="1"/>
  <c r="J22" i="1"/>
  <c r="K39" i="1"/>
  <c r="K38" i="1"/>
  <c r="K37" i="1"/>
  <c r="L40" i="1"/>
  <c r="K10" i="3"/>
  <c r="I13" i="3"/>
  <c r="K13" i="3"/>
  <c r="K11" i="3"/>
  <c r="J121" i="2"/>
  <c r="L121" i="2"/>
  <c r="H99" i="6"/>
  <c r="H98" i="6"/>
  <c r="I98" i="6"/>
  <c r="F112" i="6"/>
  <c r="N45" i="6"/>
  <c r="I4" i="10"/>
  <c r="AO4" i="10"/>
  <c r="J23" i="6"/>
  <c r="G17" i="6"/>
  <c r="L8" i="6"/>
  <c r="N9" i="6"/>
  <c r="M4" i="10"/>
  <c r="AS4" i="10"/>
  <c r="T4" i="10"/>
  <c r="AA4" i="10"/>
  <c r="AD4" i="10"/>
  <c r="AZ4" i="10"/>
  <c r="BG4" i="10"/>
  <c r="BJ4" i="10"/>
  <c r="K112" i="6"/>
  <c r="M112" i="6"/>
  <c r="AE4" i="10"/>
  <c r="AH4" i="10"/>
  <c r="BK4" i="10"/>
  <c r="L36" i="1"/>
  <c r="C7" i="1"/>
  <c r="E8" i="1"/>
  <c r="J8" i="1"/>
  <c r="L31" i="1"/>
  <c r="J30" i="1"/>
  <c r="L30" i="1"/>
  <c r="I17" i="6"/>
  <c r="L66" i="1"/>
  <c r="H78" i="1"/>
  <c r="H91" i="1"/>
  <c r="E7" i="4"/>
  <c r="L39" i="1"/>
  <c r="K22" i="1"/>
  <c r="K7" i="1"/>
  <c r="K78" i="1"/>
  <c r="K91" i="1"/>
  <c r="D7" i="1"/>
  <c r="D78" i="1"/>
  <c r="D91" i="1"/>
  <c r="C7" i="4"/>
  <c r="K157" i="2"/>
  <c r="L157" i="2"/>
  <c r="L7" i="2"/>
  <c r="L38" i="1"/>
  <c r="M8" i="6"/>
  <c r="N8" i="6"/>
  <c r="I45" i="1"/>
  <c r="G37" i="1"/>
  <c r="I37" i="1"/>
  <c r="E80" i="1"/>
  <c r="D79" i="1"/>
  <c r="E79" i="1"/>
  <c r="J60" i="1"/>
  <c r="L60" i="1"/>
  <c r="L64" i="1"/>
  <c r="I7" i="1"/>
  <c r="L46" i="1"/>
  <c r="J45" i="1"/>
  <c r="L45" i="1"/>
  <c r="J17" i="6"/>
  <c r="N112" i="6"/>
  <c r="G7" i="4"/>
  <c r="J7" i="1"/>
  <c r="L8" i="1"/>
  <c r="J37" i="1"/>
  <c r="L37" i="1"/>
  <c r="G78" i="1"/>
  <c r="L22" i="1"/>
  <c r="E7" i="1"/>
  <c r="C78" i="1"/>
  <c r="G91" i="1"/>
  <c r="I91" i="1"/>
  <c r="I78" i="1"/>
  <c r="E78" i="1"/>
  <c r="C91" i="1"/>
  <c r="L7" i="1"/>
  <c r="J78" i="1"/>
  <c r="J91" i="1"/>
  <c r="L91" i="1"/>
  <c r="L78" i="1"/>
  <c r="E91" i="1"/>
  <c r="B7" i="4"/>
  <c r="F7" i="4"/>
  <c r="L109" i="6"/>
  <c r="L103" i="6"/>
  <c r="J98" i="6"/>
  <c r="I99" i="6"/>
  <c r="M92" i="6"/>
  <c r="L87" i="6"/>
  <c r="N87" i="6"/>
  <c r="N89" i="6"/>
  <c r="H75" i="6"/>
  <c r="I75" i="6"/>
  <c r="M80" i="6"/>
  <c r="I71" i="6"/>
  <c r="J71" i="6"/>
  <c r="H70" i="6"/>
  <c r="I72" i="6"/>
  <c r="J72" i="6"/>
  <c r="M97" i="6"/>
  <c r="N95" i="6"/>
  <c r="L93" i="6"/>
  <c r="M93" i="6"/>
  <c r="M94" i="6"/>
  <c r="M84" i="6"/>
  <c r="M82" i="6"/>
  <c r="D75" i="6"/>
  <c r="M78" i="6"/>
  <c r="M23" i="6"/>
  <c r="N23" i="6"/>
  <c r="J93" i="6"/>
  <c r="I93" i="6"/>
  <c r="D71" i="6"/>
  <c r="F72" i="6"/>
  <c r="E72" i="6"/>
  <c r="K106" i="6"/>
  <c r="M106" i="6"/>
  <c r="M107" i="6"/>
  <c r="C17" i="6"/>
  <c r="E17" i="6"/>
  <c r="E23" i="6"/>
  <c r="J14" i="6"/>
  <c r="K30" i="6"/>
  <c r="M30" i="6"/>
  <c r="M32" i="6"/>
  <c r="M104" i="6"/>
  <c r="K103" i="6"/>
  <c r="M103" i="6"/>
  <c r="N104" i="6"/>
  <c r="M33" i="6"/>
  <c r="N33" i="6"/>
  <c r="K7" i="6"/>
  <c r="M120" i="6"/>
  <c r="J75" i="6"/>
  <c r="M14" i="6"/>
  <c r="L121" i="6"/>
  <c r="N90" i="6"/>
  <c r="F23" i="6"/>
  <c r="M68" i="6"/>
  <c r="M87" i="6"/>
  <c r="M20" i="6"/>
  <c r="N20" i="6"/>
  <c r="N22" i="6"/>
  <c r="M22" i="6"/>
  <c r="N97" i="6"/>
  <c r="I119" i="6"/>
  <c r="J119" i="6"/>
  <c r="F93" i="6"/>
  <c r="E93" i="6"/>
  <c r="E109" i="6"/>
  <c r="F109" i="6"/>
  <c r="L101" i="6"/>
  <c r="M102" i="6"/>
  <c r="D7" i="6"/>
  <c r="F8" i="6"/>
  <c r="E8" i="6"/>
  <c r="J36" i="6"/>
  <c r="M40" i="6"/>
  <c r="K37" i="6"/>
  <c r="M43" i="6"/>
  <c r="K42" i="6"/>
  <c r="J35" i="6"/>
  <c r="N28" i="6"/>
  <c r="M28" i="6"/>
  <c r="N93" i="6"/>
  <c r="L17" i="6"/>
  <c r="N32" i="6"/>
  <c r="E36" i="6"/>
  <c r="M12" i="6"/>
  <c r="H7" i="6"/>
  <c r="N107" i="6"/>
  <c r="N106" i="6"/>
  <c r="L11" i="6"/>
  <c r="N74" i="6"/>
  <c r="L71" i="6"/>
  <c r="M74" i="6"/>
  <c r="C118" i="6"/>
  <c r="F81" i="6"/>
  <c r="C75" i="6"/>
  <c r="E75" i="6"/>
  <c r="C99" i="6"/>
  <c r="F101" i="6"/>
  <c r="F99" i="6"/>
  <c r="G7" i="6"/>
  <c r="J8" i="6"/>
  <c r="I8" i="6"/>
  <c r="N52" i="6"/>
  <c r="K60" i="6"/>
  <c r="K50" i="6"/>
  <c r="N30" i="6"/>
  <c r="L61" i="6"/>
  <c r="K122" i="6"/>
  <c r="I122" i="6"/>
  <c r="G121" i="6"/>
  <c r="J121" i="6"/>
  <c r="J122" i="6"/>
  <c r="F118" i="6"/>
  <c r="D117" i="6"/>
  <c r="L118" i="6"/>
  <c r="F119" i="6"/>
  <c r="L119" i="6"/>
  <c r="N119" i="6"/>
  <c r="F17" i="6"/>
  <c r="M73" i="6"/>
  <c r="K72" i="6"/>
  <c r="N85" i="6"/>
  <c r="M85" i="6"/>
  <c r="L81" i="6"/>
  <c r="N109" i="6"/>
  <c r="M109" i="6"/>
  <c r="M119" i="6"/>
  <c r="I81" i="6"/>
  <c r="J81" i="6"/>
  <c r="M100" i="6"/>
  <c r="K99" i="6"/>
  <c r="E11" i="6"/>
  <c r="C7" i="6"/>
  <c r="K27" i="6"/>
  <c r="E27" i="6"/>
  <c r="F27" i="6"/>
  <c r="K61" i="6"/>
  <c r="N64" i="6"/>
  <c r="N105" i="6"/>
  <c r="N103" i="6"/>
  <c r="M105" i="6"/>
  <c r="C35" i="6"/>
  <c r="E35" i="6"/>
  <c r="M57" i="6"/>
  <c r="N66" i="6"/>
  <c r="M64" i="6"/>
  <c r="M52" i="6"/>
  <c r="N67" i="6"/>
  <c r="I60" i="6"/>
  <c r="N59" i="6"/>
  <c r="M55" i="6"/>
  <c r="N61" i="6"/>
  <c r="F61" i="6"/>
  <c r="J60" i="6"/>
  <c r="H50" i="6"/>
  <c r="F60" i="6"/>
  <c r="M59" i="6"/>
  <c r="M58" i="6"/>
  <c r="L60" i="6"/>
  <c r="L50" i="6"/>
  <c r="N54" i="6"/>
  <c r="D50" i="6"/>
  <c r="M51" i="6"/>
  <c r="N51" i="6"/>
  <c r="I70" i="6"/>
  <c r="H69" i="6"/>
  <c r="J70" i="6"/>
  <c r="M122" i="6"/>
  <c r="N122" i="6"/>
  <c r="C117" i="6"/>
  <c r="E117" i="6"/>
  <c r="E118" i="6"/>
  <c r="N11" i="6"/>
  <c r="L7" i="6"/>
  <c r="M11" i="6"/>
  <c r="D34" i="6"/>
  <c r="F7" i="6"/>
  <c r="C70" i="6"/>
  <c r="F117" i="6"/>
  <c r="G34" i="6"/>
  <c r="I7" i="6"/>
  <c r="K36" i="6"/>
  <c r="M37" i="6"/>
  <c r="C34" i="6"/>
  <c r="E7" i="6"/>
  <c r="N72" i="6"/>
  <c r="K71" i="6"/>
  <c r="M72" i="6"/>
  <c r="M61" i="6"/>
  <c r="E99" i="6"/>
  <c r="C98" i="6"/>
  <c r="F35" i="6"/>
  <c r="M42" i="6"/>
  <c r="N42" i="6"/>
  <c r="F75" i="6"/>
  <c r="D70" i="6"/>
  <c r="E71" i="6"/>
  <c r="F71" i="6"/>
  <c r="K98" i="6"/>
  <c r="M27" i="6"/>
  <c r="N27" i="6"/>
  <c r="K17" i="6"/>
  <c r="M17" i="6"/>
  <c r="N81" i="6"/>
  <c r="L75" i="6"/>
  <c r="M81" i="6"/>
  <c r="L117" i="6"/>
  <c r="K121" i="6"/>
  <c r="M121" i="6"/>
  <c r="G118" i="6"/>
  <c r="I121" i="6"/>
  <c r="N71" i="6"/>
  <c r="H34" i="6"/>
  <c r="J7" i="6"/>
  <c r="M101" i="6"/>
  <c r="N101" i="6"/>
  <c r="L99" i="6"/>
  <c r="M99" i="6"/>
  <c r="M7" i="6"/>
  <c r="K34" i="6"/>
  <c r="I50" i="6"/>
  <c r="J50" i="6"/>
  <c r="N60" i="6"/>
  <c r="M60" i="6"/>
  <c r="F50" i="6"/>
  <c r="E50" i="6"/>
  <c r="N50" i="6"/>
  <c r="M50" i="6"/>
  <c r="J69" i="6"/>
  <c r="I69" i="6"/>
  <c r="N36" i="6"/>
  <c r="K35" i="6"/>
  <c r="M36" i="6"/>
  <c r="M34" i="6"/>
  <c r="K6" i="6"/>
  <c r="F70" i="6"/>
  <c r="D69" i="6"/>
  <c r="N7" i="6"/>
  <c r="L34" i="6"/>
  <c r="N75" i="6"/>
  <c r="M75" i="6"/>
  <c r="N121" i="6"/>
  <c r="E34" i="6"/>
  <c r="C6" i="6"/>
  <c r="I34" i="6"/>
  <c r="G6" i="6"/>
  <c r="F34" i="6"/>
  <c r="D6" i="6"/>
  <c r="L70" i="6"/>
  <c r="E70" i="6"/>
  <c r="C69" i="6"/>
  <c r="N99" i="6"/>
  <c r="L98" i="6"/>
  <c r="N98" i="6"/>
  <c r="H6" i="6"/>
  <c r="J34" i="6"/>
  <c r="G117" i="6"/>
  <c r="I118" i="6"/>
  <c r="J118" i="6"/>
  <c r="E98" i="6"/>
  <c r="F98" i="6"/>
  <c r="K70" i="6"/>
  <c r="M71" i="6"/>
  <c r="N17" i="6"/>
  <c r="K118" i="6"/>
  <c r="E69" i="6"/>
  <c r="M118" i="6"/>
  <c r="K117" i="6"/>
  <c r="N118" i="6"/>
  <c r="I117" i="6"/>
  <c r="J117" i="6"/>
  <c r="E6" i="6"/>
  <c r="C123" i="6"/>
  <c r="F69" i="6"/>
  <c r="J6" i="6"/>
  <c r="H123" i="6"/>
  <c r="G123" i="6"/>
  <c r="I123" i="6"/>
  <c r="I6" i="6"/>
  <c r="M35" i="6"/>
  <c r="N35" i="6"/>
  <c r="F6" i="6"/>
  <c r="D123" i="6"/>
  <c r="F123" i="6"/>
  <c r="M70" i="6"/>
  <c r="K69" i="6"/>
  <c r="N70" i="6"/>
  <c r="L69" i="6"/>
  <c r="N69" i="6"/>
  <c r="M98" i="6"/>
  <c r="L6" i="6"/>
  <c r="N34" i="6"/>
  <c r="K123" i="6"/>
  <c r="M6" i="6"/>
  <c r="E123" i="6"/>
  <c r="N6" i="6"/>
  <c r="L123" i="6"/>
  <c r="N123" i="6"/>
  <c r="M69" i="6"/>
  <c r="J123" i="6"/>
  <c r="M117" i="6"/>
  <c r="N117" i="6"/>
  <c r="M123" i="6"/>
</calcChain>
</file>

<file path=xl/comments1.xml><?xml version="1.0" encoding="utf-8"?>
<comments xmlns="http://schemas.openxmlformats.org/spreadsheetml/2006/main">
  <authors>
    <author>Svitlynec</author>
  </authors>
  <commentList>
    <comment ref="B6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Розпорядження від 25.03.2024 № 342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Svitlynec:</t>
        </r>
        <r>
          <rPr>
            <sz val="9"/>
            <color indexed="81"/>
            <rFont val="Tahoma"/>
            <charset val="1"/>
          </rPr>
          <t xml:space="preserve">
Розпор. № 342 від 25.03.2024
</t>
        </r>
      </text>
    </comment>
  </commentList>
</comments>
</file>

<file path=xl/sharedStrings.xml><?xml version="1.0" encoding="utf-8"?>
<sst xmlns="http://schemas.openxmlformats.org/spreadsheetml/2006/main" count="964" uniqueCount="752">
  <si>
    <t>1918230</t>
  </si>
  <si>
    <t>9800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</si>
  <si>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</si>
  <si>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Програми і централізовані заходи боротьби з туберкульозом</t>
  </si>
  <si>
    <t>Стипендії</t>
  </si>
  <si>
    <t>Усього видатків з трансфертами, що передаються до інших бюджетів за економічною класифікацією видатків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</si>
  <si>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</si>
  <si>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</si>
  <si>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</si>
  <si>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</si>
  <si>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</si>
  <si>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</si>
  <si>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</si>
  <si>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</si>
  <si>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</si>
  <si>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</si>
  <si>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</si>
  <si>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збори за забруднення навколишнього природного середовища до Фонду охорони навколишнього природного середовища</t>
  </si>
  <si>
    <t xml:space="preserve">Програма діяльності державної установи Закарпатський обласний контактний центр на 2023-2025 роки </t>
  </si>
  <si>
    <t>Програма фінансової підтримки інформаційно-телекомунікаційної інфраструктури облдержадміністрації на 2023-2025 роки</t>
  </si>
  <si>
    <t>Програма підтримки управління стратегічних розслідувань в Закарпатській області Департаменту стратегічних розслідувань Національної поліції України на 2023-2026 роки (Державна установа "Центр обслуговування підрозділів Національної поліції України" )</t>
  </si>
  <si>
    <t>Програма поліпшення матеріально-технічного забезпечення та підтримки військових частин на 2023 рік (Міністерство оборони України для 41-ї окремої механізованої бригади Збройних сил України)</t>
  </si>
  <si>
    <t>Програма підвищення спроможності та поліпшення умов несення служби у відділеннях інспекторів прикордонної служби на українсько-угорському та українсько-словацькому державних кордонах (на ділянці відповідальності 94 прикордонного загону), розташованих на території Закарпатської області, на 2021-2023 роки (Військова частина 1493)</t>
  </si>
  <si>
    <t>Програми підвищення спроможності та поліпшення умов несення служби у відділах та відділеннях інспекторів прикордонної служби на українсько-угорському, українсько-румунському державних кордонах (на ділянці відповідальності 27 прикордонного загону), розташованих на території Закарпатської області, на 2022 – 2024 роки (Військова частина 2142)</t>
  </si>
  <si>
    <t>Програма покращення матеріально-технічного забезпечення для прикордонних підрозділів 6 прикордонного загону, які дислокуються в межах Волинської області на 2023 рік (військова частина 9971)</t>
  </si>
  <si>
    <t xml:space="preserve">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2023-2025 роки </t>
  </si>
  <si>
    <t>Програма підвищення ефективності забезпечення безпеки учасників судового процесу, підтримання громадського порядку у судах та охорони приміщень суду на території Закарпатської області на 2021-2025 роки (Територіальне управління служби судової охорони у Закарпатській області)</t>
  </si>
  <si>
    <t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роки (Військова частина А 7029)</t>
  </si>
  <si>
    <t>Програма розвитку освіти Закарпаття на 2023-2027 роки</t>
  </si>
  <si>
    <t>Обласна цільова програма національно-патріотичного виховання дітей та молоді на 2023-2025 роки</t>
  </si>
  <si>
    <t>Програма функціонування української мови як державної в усіх сферах суспільного життя у Закарпатській області на 2023-2027 роки</t>
  </si>
  <si>
    <t>Програма поліпшення надання медичної допомоги дітям, які страждають на хворобу Крона на 2023-2025 роки</t>
  </si>
  <si>
    <t>Регіональна програма соціальної підтримки ветеранів війни, військовослужбовців та членів їх сімей на 2023-2024 роки</t>
  </si>
  <si>
    <t>Департамент культури облдержадміністрації</t>
  </si>
  <si>
    <t>Обласна соціальна програма "Питна вода Закарпаття" на 2023-2026 роки</t>
  </si>
  <si>
    <t>Цільова програма "Тепла оселя" з підтримки енергомодернізації багатоквартирних будинків у Закарпатській області, які беруть участь у програмі "ЕНЕРГОДІМ" державної установи "Фонд енергоефективність", на 2022-2023 роки</t>
  </si>
  <si>
    <t>Капітальний ремонт житлового фонду (приміщень)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</si>
  <si>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</si>
  <si>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</si>
  <si>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</si>
  <si>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Кредитування - всього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</si>
  <si>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</si>
  <si>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0713230</t>
  </si>
  <si>
    <t>0813230</t>
  </si>
  <si>
    <t>Утримання та розвиток автомобільних доріг та дорожньої інфраструктури за рахунок коштів місцевого бюджету</t>
  </si>
  <si>
    <t>2010000</t>
  </si>
  <si>
    <t>2017520</t>
  </si>
  <si>
    <t>2019800</t>
  </si>
  <si>
    <t>1219800</t>
  </si>
  <si>
    <t>Код ВКВ/ ТПКВКМБ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</si>
  <si>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</si>
  <si>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</si>
  <si>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</si>
  <si>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</si>
  <si>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0611102</t>
  </si>
  <si>
    <t>1519800</t>
  </si>
  <si>
    <t>3719150</t>
  </si>
  <si>
    <t>Інші дотації з місцевого бюджету</t>
  </si>
  <si>
    <t>Управління житлово-комунального господарства та енергозбереження облдержадміністрації</t>
  </si>
  <si>
    <t>Департамент інфраструктури, розвитку і утримання мережі автомобільних доріг загального користування місцевого значення облдержадміністрації</t>
  </si>
  <si>
    <t>Управління єврорегіональної співпраці облдержадміністрації</t>
  </si>
  <si>
    <t>2717630</t>
  </si>
  <si>
    <t>Забезпечення діяльності бібліотек</t>
  </si>
  <si>
    <t>Забезпечення діяльності музеїв i виставок</t>
  </si>
  <si>
    <t>Програма фінансового забезпечення розвитку транскордонної та міжрегіональної співпраці органів місцевого самоврядування Закарпатської області на 2022-2024 роки</t>
  </si>
  <si>
    <t>Програма забезпечення виконання рішень судів та інших виконавчих документів на 2022 - 2024 роки</t>
  </si>
  <si>
    <t>Програма фінансової підтримки комунально-експлуатаційного, автотранспортного господарства обласної ради і облдержадміністрації та збереження адмінбудинку (пл. Народна, 4) як пам'ятки архітектури на 2022-2024 роки</t>
  </si>
  <si>
    <t>Регіональна програма «Турбота» щодо посилення соціального захисту громадян на 2022-2024 роки</t>
  </si>
  <si>
    <t>0712010
0712020
0712040
0712050
0712060
0712100
0712130
0712151
0712152 
0717361</t>
  </si>
  <si>
    <t>Програма розвитку та підтримки комунальних закладів охорони здоров’я Закарпатської області на 2022 – 2026 роки</t>
  </si>
  <si>
    <t>Програма забезпечення медикаментами, виробами медичного призначення та проведення безкоштовного зубопротезування ветеранів війни та пільгової категорії населення області на 2022-2026 роки</t>
  </si>
  <si>
    <t>Державне управлiння</t>
  </si>
  <si>
    <t>1000</t>
  </si>
  <si>
    <t>Освiта</t>
  </si>
  <si>
    <t>2000</t>
  </si>
  <si>
    <t>Охорона здоров'я</t>
  </si>
  <si>
    <t>3000</t>
  </si>
  <si>
    <t>Програма підвищення ефективності функціонування Закарпатського обласного комунального підприємства «Міжнародний аеропорт «Ужгород» на 2021-2024 роки</t>
  </si>
  <si>
    <t>Програма підтримки національних меншин та розвитку міжнаціональних відносин у Закарпатській області на 2021-2025 роки</t>
  </si>
  <si>
    <t>Програма «Центр культур національних меншин Закарпаття»  на 2021-2025 роки</t>
  </si>
  <si>
    <t>Обласна програма забезпечення жителів області, які страждають на рідкісні (орфанні) захворювання, лікарськими засобами та відповідними харчовими продуктами для спеціального дієтичного споживання на 2021-2025 роки</t>
  </si>
  <si>
    <t>Обласна програма «Цукровий діабет» на 2021-2025 роки</t>
  </si>
  <si>
    <t>Регіональна програма сімейної, ґендерної політики, запобігання та протидії домашньому насильству, протидії торгівлі людьми на 2021-2025 роки</t>
  </si>
  <si>
    <t>Програма розвитку культури Закарпатської області на 2021-2023 роки</t>
  </si>
  <si>
    <t>Придбання землі та нематеріальних активів</t>
  </si>
  <si>
    <t>0919800</t>
  </si>
  <si>
    <t>1014010</t>
  </si>
  <si>
    <t>Податок на прибуток підприємств</t>
  </si>
  <si>
    <t>2719800</t>
  </si>
  <si>
    <t>2810000</t>
  </si>
  <si>
    <t>2818340</t>
  </si>
  <si>
    <t>3010000</t>
  </si>
  <si>
    <t>3018110</t>
  </si>
  <si>
    <t>3019800</t>
  </si>
  <si>
    <t>3710000</t>
  </si>
  <si>
    <t>3719130</t>
  </si>
  <si>
    <t>3719800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</si>
  <si>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</si>
  <si>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</si>
  <si>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</si>
  <si>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</si>
  <si>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</si>
  <si>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Членські внески до асоціацій органів місцевого самоврядування</t>
  </si>
  <si>
    <t>Облдержадміністрація</t>
  </si>
  <si>
    <t>Інші програми та заходи у сфері освіти</t>
  </si>
  <si>
    <t>Забезпечення діяльності інших закладів у сфері соціального захисту і соціального забезпечення</t>
  </si>
  <si>
    <t>Січень</t>
  </si>
  <si>
    <t>Уточнений план на січень</t>
  </si>
  <si>
    <t>Профінансовано у січні</t>
  </si>
  <si>
    <t>Профінансовано за січень</t>
  </si>
  <si>
    <t>Недофінансовано січень</t>
  </si>
  <si>
    <t>Лютий</t>
  </si>
  <si>
    <t>Уточнений план на лютий</t>
  </si>
  <si>
    <t>Профінансовано у лютому</t>
  </si>
  <si>
    <t>Профінансовано за січень-лютий</t>
  </si>
  <si>
    <t>Недофінансовано січень-лютий</t>
  </si>
  <si>
    <t>Березень</t>
  </si>
  <si>
    <t>Уточнений план на березень</t>
  </si>
  <si>
    <t>Профінансовано у березні</t>
  </si>
  <si>
    <t>Профінансовано за січень-березень</t>
  </si>
  <si>
    <t>Недофінансовано січень-березень</t>
  </si>
  <si>
    <t>Квітень</t>
  </si>
  <si>
    <t>Уточнений план на квітень</t>
  </si>
  <si>
    <t>Профінансовано у квітні</t>
  </si>
  <si>
    <t>Профінансовано за січень-квітень</t>
  </si>
  <si>
    <t>Недофінансовано січень-квітень</t>
  </si>
  <si>
    <t>Травень</t>
  </si>
  <si>
    <t>Уточнений план на травень</t>
  </si>
  <si>
    <t>Профінансовано у травні</t>
  </si>
  <si>
    <t>Профінансовано за січень-травень</t>
  </si>
  <si>
    <t>Недофінансовано січень-травень</t>
  </si>
  <si>
    <t>Червень</t>
  </si>
  <si>
    <t>Уточнений план на червень</t>
  </si>
  <si>
    <t>Профінансовано у червні</t>
  </si>
  <si>
    <t>Профінансовано за січень-червень</t>
  </si>
  <si>
    <t>Недофінансовано січень-червень</t>
  </si>
  <si>
    <t>Липень</t>
  </si>
  <si>
    <t>Уточнений план на липень</t>
  </si>
  <si>
    <t>Профінансовано у липні</t>
  </si>
  <si>
    <t>Профінансовано за січень-липень</t>
  </si>
  <si>
    <t>Недофінансовано січень-липень</t>
  </si>
  <si>
    <t>Серпень</t>
  </si>
  <si>
    <t>Уточнений план на серпень</t>
  </si>
  <si>
    <t>Профінансовано у серпні</t>
  </si>
  <si>
    <t>Профінансовано за січень-серпень</t>
  </si>
  <si>
    <t>Недофінансовано січень-серпень</t>
  </si>
  <si>
    <t xml:space="preserve"> Вересень</t>
  </si>
  <si>
    <t>Уточнений план на вересень</t>
  </si>
  <si>
    <t>Профінансовано у вересні</t>
  </si>
  <si>
    <t>Профінансовано за січень-вересень</t>
  </si>
  <si>
    <t>Недофінансовано січень-вересень</t>
  </si>
  <si>
    <t>Жовтень</t>
  </si>
  <si>
    <t>Уточнений план на жовтень</t>
  </si>
  <si>
    <t>Профінансовано у жовтні</t>
  </si>
  <si>
    <t>Профінансовано за січень-жовтень</t>
  </si>
  <si>
    <t>Недофінансовано січень-жовтень</t>
  </si>
  <si>
    <t xml:space="preserve"> Листопад</t>
  </si>
  <si>
    <t>Уточнений план на листопад</t>
  </si>
  <si>
    <t>Профінансовано у листопаді</t>
  </si>
  <si>
    <t>Профінансовано за січень-листопад</t>
  </si>
  <si>
    <t>Недофінансовано січень-листопад</t>
  </si>
  <si>
    <t xml:space="preserve"> Грудень</t>
  </si>
  <si>
    <t>Уточнений план на грудень</t>
  </si>
  <si>
    <t>Профінансовано у грудні</t>
  </si>
  <si>
    <t>Профінансовано за січень-грудень</t>
  </si>
  <si>
    <t>Недофінансовано січень-грудень</t>
  </si>
  <si>
    <t>фінансування розроблення концепції розвитку індустріального парку "Тячів" та його реєстрація відповідно до чинного законодавства</t>
  </si>
  <si>
    <t>фінансування видатків інформаційно-консультаційних послуг з питань проведення стратегічної екологічної оцінки детального плану території для будівництва та обслуговування індустріального парку "Кам'янське Індастрі"  та розроблення детального плану території для будівництва та обслуговування індустріального парку "Кам'янське Індастрі"</t>
  </si>
  <si>
    <t>Інформація про використання коштів субвенцій із обласного бюджету 
у 2024 році за станом на 01.04.2024 року</t>
  </si>
  <si>
    <t>Повернення інших внутрішніх кредитів</t>
  </si>
  <si>
    <t>Дефіцит-профіцит (джерела фінансування)</t>
  </si>
  <si>
    <t>На кінець періоду</t>
  </si>
  <si>
    <t>Кошти, що передаються із загального фонду бюджету до бюджету розвитку (спеціального фонду) </t>
  </si>
  <si>
    <t>інші розрахунки</t>
  </si>
  <si>
    <t>Централізовані заходи з лікування хворих на цукровий та нецукровий діабет</t>
  </si>
  <si>
    <t>Централізовані заходи з лікування онкологічних хворих</t>
  </si>
  <si>
    <t>Департамент соціального захисту населення облдержадміністрації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</si>
  <si>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</si>
  <si>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</si>
  <si>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</si>
  <si>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0613230</t>
  </si>
  <si>
    <t>Фінансова підтримка дитячо-юнацьких спортивних шкіл фізкультурно-спортивних товариств</t>
  </si>
  <si>
    <t>Забезпечення підготовки спортсменів школами вищої спортивної майстерності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</si>
  <si>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</si>
  <si>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</si>
  <si>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</si>
  <si>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</si>
  <si>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Відхилення (+,-)</t>
  </si>
  <si>
    <t>ДОХОДИ-всього</t>
  </si>
  <si>
    <t>ВИДАТКИ - всього</t>
  </si>
  <si>
    <t>0100</t>
  </si>
  <si>
    <t>за I квартал 2024 року</t>
  </si>
  <si>
    <t xml:space="preserve">Уточнений план на 2024 рік </t>
  </si>
  <si>
    <t>Виконання за 1 квартал 2024 року</t>
  </si>
  <si>
    <t>Від Європейського Союзу, урядів іноземних держав, міжнародних організацій, донорських установ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</si>
  <si>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</si>
  <si>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Надходження в рамках програм допомоги урядів іноземних держав, міжнародних організацій, донорських установ</t>
  </si>
  <si>
    <t>Відповідальний виконавець - комунальна установа «Управління спільною власністю територіальних громад» Закарпатської обласної ради (Програма проведення заходів із ліквідації комунальних підприємств Закарпатської обласної ради на 2020-2025 роки)</t>
  </si>
  <si>
    <t>Регіональна програма боротьби з тероризмом, контрабандою, організованою злочинністю та корупцією на 2021-2023 роки (Управління Служби безпеки України в Закарпатській області)</t>
  </si>
  <si>
    <t>Програма підвищення ефективності діяльності Територіального управління БЕБ у Закарпатській області на 2023-2025 роки (Територіальне управління БЕБ у Закарпатській області)</t>
  </si>
  <si>
    <t>Програма підтримки державної установи "Закарпатська установа виконання покарань (№9) "Західного міжрегіонального управління з питань виконання кримінальних покарань Міністерства юстиції" на 2023 рік (державної установи "Закарпатська установа виконання покарань (№9) ")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</si>
  <si>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</si>
  <si>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0613133</t>
  </si>
  <si>
    <t>1918110</t>
  </si>
  <si>
    <t>2716084   2718831</t>
  </si>
  <si>
    <t>2716084     2718821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</si>
  <si>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</si>
  <si>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</si>
  <si>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</si>
  <si>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</si>
  <si>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</si>
  <si>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</si>
  <si>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освітньої субвенції</t>
  </si>
  <si>
    <t>Забезпечення діяльності інших закладів у сфері освіти</t>
  </si>
  <si>
    <t>0611141</t>
  </si>
  <si>
    <t>Здійснення заходів та реалізація проектів на виконання Державної цільової соціальної програми `Молодь України`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</si>
  <si>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</si>
  <si>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Податок на прибуток підприємств, який сплачують інші платники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</si>
  <si>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 </t>
  </si>
  <si>
    <t>Інші надходження  </t>
  </si>
  <si>
    <t>Адміністративні штрафи та інші санкції </t>
  </si>
  <si>
    <t>21081100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</si>
  <si>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</si>
  <si>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</si>
  <si>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41020100</t>
  </si>
  <si>
    <t>41020200</t>
  </si>
  <si>
    <t>41021300</t>
  </si>
  <si>
    <t/>
  </si>
  <si>
    <t>Всього видатків:</t>
  </si>
  <si>
    <t xml:space="preserve">Виконання видатків обласного бюджету </t>
  </si>
  <si>
    <t>Всього по програмі</t>
  </si>
  <si>
    <t>01</t>
  </si>
  <si>
    <t>Обласна рада</t>
  </si>
  <si>
    <t>02</t>
  </si>
  <si>
    <t>06</t>
  </si>
  <si>
    <t>07</t>
  </si>
  <si>
    <t>Департамент охорони здоров'я облдерадміністрації</t>
  </si>
  <si>
    <t>Виконання доходів обласного бюджету</t>
  </si>
  <si>
    <t>грн.</t>
  </si>
  <si>
    <t>0127322</t>
  </si>
  <si>
    <t>0717322</t>
  </si>
  <si>
    <t>Будівництво інших об`єктів комунальної власності</t>
  </si>
  <si>
    <t>1517368</t>
  </si>
  <si>
    <t>Виконання інвестиційних проектів за рахунок субвенцій з інших бюджетів</t>
  </si>
  <si>
    <t>Утримання та розвиток місцевих аеропортів</t>
  </si>
  <si>
    <t>1917430</t>
  </si>
  <si>
    <t>Інші заходи у сфері зв'язку, телекомунікації та інформатики</t>
  </si>
  <si>
    <t>2017530</t>
  </si>
  <si>
    <t>1217640</t>
  </si>
  <si>
    <t>Заходи з енергозбереження</t>
  </si>
  <si>
    <t>3018240</t>
  </si>
  <si>
    <t>2619800</t>
  </si>
  <si>
    <t>2719770</t>
  </si>
  <si>
    <t>Інші заходи, пов`язані з економічною діяльністю</t>
  </si>
  <si>
    <t>Закарпатська обласна державна адміністрація</t>
  </si>
  <si>
    <t>Департамент освіти і науки, молоді та спорту Закарпатської обласної державної адміністрації</t>
  </si>
  <si>
    <t>Департамент  охорони здоров`я Закарпатської обласної державної адміністрації</t>
  </si>
  <si>
    <t>Департамент соціального захисту населення Закарпатської обласної державної адміністрації</t>
  </si>
  <si>
    <t>Управління містобудування та архітектури Закарпатської обласної державної адміністрації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</si>
  <si>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обласної державної адміністрації</t>
  </si>
  <si>
    <t>Управління цифрового розвитку, цифрових трансформацій і цифровізації Закарпатської обласної державної адміністрації</t>
  </si>
  <si>
    <t>Департамент стратегічних комунікацій, національностей та релігій Закарпатської обласної державної адміністрації</t>
  </si>
  <si>
    <t>Департамент агропромислового розвитку Закарпатської обласної державної адміністрації</t>
  </si>
  <si>
    <t>Управління єврорегіональної співпраці Закарпатської обласної державної адміністрації</t>
  </si>
  <si>
    <t>Управлiння туризму та курортiв Закарпатської обласної державної адмiнiстрацiї</t>
  </si>
  <si>
    <t>Департамент економічного та регіонального розвитку Закарпатської обласної державної адміністрації</t>
  </si>
  <si>
    <t>Департамент екології та природних ресурсів Закарпатської обласної державної адміністрації</t>
  </si>
  <si>
    <t>Управління цивільного захисту Закарпатської обласної державної адміністрації</t>
  </si>
  <si>
    <t>Департамент фінансів Закарпатської обласної державної адміністрації</t>
  </si>
  <si>
    <t>41032900</t>
  </si>
  <si>
    <t>41033000</t>
  </si>
  <si>
    <t>41033900</t>
  </si>
  <si>
    <t>Регіональна програма розвитку автомобільних доріг загального користування місцевого значення на 2023-2026 роки</t>
  </si>
  <si>
    <t>41053900</t>
  </si>
  <si>
    <t>Регіональна програма розвитку фізичної культури і спорту на 2021-2024 роки</t>
  </si>
  <si>
    <t>0615011</t>
  </si>
  <si>
    <t>0615012</t>
  </si>
  <si>
    <t>0615021</t>
  </si>
  <si>
    <t>0615022</t>
  </si>
  <si>
    <t>0615031</t>
  </si>
  <si>
    <t>0615032</t>
  </si>
  <si>
    <t>0615033</t>
  </si>
  <si>
    <t>0615061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</si>
  <si>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</si>
  <si>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Управління цифрового розвитку, цифрових трансформацій і цифровізації облдержадміністрації</t>
  </si>
  <si>
    <t>Регіональна програма інформатизації Цифрове Закарпаття  на 2023-2025 роки</t>
  </si>
  <si>
    <t>Програма підтримки фінансово-господарської діяльності КП "Закарпатський інформаційно-аналітичний центр" Закарпатської обласної ради</t>
  </si>
  <si>
    <t>Департамент стратегічних комунікацій, національностей та релігій облдержадміністрації</t>
  </si>
  <si>
    <t>Департамент економічного та регіонального розвитку облдержадміністрації</t>
  </si>
  <si>
    <t>Комплексна програма розвитку цивільного захисту Закарпатської області на 2020 - 2024 роки (Навчально- методичний центр цивільного захисту та безпеки життєдіяльності Закарпатської області)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</si>
  <si>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</si>
  <si>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Управління капітального будівництва Закарпатської обласної державної адміністрації</t>
  </si>
  <si>
    <t>Програма розвитку і підтримки тваринництва та переробки сільськогосподарської продукції в області на 2021-2025 роки</t>
  </si>
  <si>
    <t>Програма розвитку та підтримки галузі рослинництва в області на 2021-2025 роки</t>
  </si>
  <si>
    <t>Програма розвитку транскордонного співробітництва Закарпатської області на 2021-2027 роки</t>
  </si>
  <si>
    <t>Зміни обсягів готівкових коштів</t>
  </si>
  <si>
    <t>На початок періоду</t>
  </si>
  <si>
    <t>На кінець звітного періоду</t>
  </si>
  <si>
    <t>Кошти, що передаються із загального фонду бюджету до бюджету розвитку (спеціального фонду)</t>
  </si>
  <si>
    <t>Інші розрахунки</t>
  </si>
  <si>
    <t>№ п/п</t>
  </si>
  <si>
    <t>Назва адміністративно-територіальних одиниць/ напрямку субвенції</t>
  </si>
  <si>
    <t>Уточнений план на рік</t>
  </si>
  <si>
    <t>1</t>
  </si>
  <si>
    <t>Податок на прибуток підприємств на особливих умовах, що сплачується резидентами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</si>
  <si>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</si>
  <si>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3200</t>
  </si>
  <si>
    <t>Капітальні трансферти</t>
  </si>
  <si>
    <t>3210</t>
  </si>
  <si>
    <t>0127321</t>
  </si>
  <si>
    <t>0127325</t>
  </si>
  <si>
    <t>Будівництво споруд,установ та закладів фізичної культури і спорту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</si>
  <si>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</si>
  <si>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</si>
  <si>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</si>
  <si>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</si>
  <si>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</si>
  <si>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Обласна рада(головний розпорядник)</t>
  </si>
  <si>
    <t>0110000</t>
  </si>
  <si>
    <t>Обласна рада (відповідльний виконавець)</t>
  </si>
  <si>
    <t>0110150</t>
  </si>
  <si>
    <t>0120000</t>
  </si>
  <si>
    <t>0120180</t>
  </si>
  <si>
    <t>0117630</t>
  </si>
  <si>
    <t>0117680</t>
  </si>
  <si>
    <t>0210000</t>
  </si>
  <si>
    <t>0213241</t>
  </si>
  <si>
    <t>0216090</t>
  </si>
  <si>
    <t>0217413</t>
  </si>
  <si>
    <t>0218220</t>
  </si>
  <si>
    <t>0219800</t>
  </si>
  <si>
    <t>0610000</t>
  </si>
  <si>
    <t>0611120</t>
  </si>
  <si>
    <t>0619310</t>
  </si>
  <si>
    <t>0619800</t>
  </si>
  <si>
    <t>0710000</t>
  </si>
  <si>
    <t>0711120</t>
  </si>
  <si>
    <t>0712010</t>
  </si>
  <si>
    <t>0712020</t>
  </si>
  <si>
    <t>0712040</t>
  </si>
  <si>
    <t>0712050</t>
  </si>
  <si>
    <t>0712060</t>
  </si>
  <si>
    <t>0712070</t>
  </si>
  <si>
    <t>0712100</t>
  </si>
  <si>
    <t>0712130</t>
  </si>
  <si>
    <t>0712142</t>
  </si>
  <si>
    <t>0712144</t>
  </si>
  <si>
    <t>0712145</t>
  </si>
  <si>
    <t>0712151</t>
  </si>
  <si>
    <t>0712152</t>
  </si>
  <si>
    <t>0719800</t>
  </si>
  <si>
    <t>0810000</t>
  </si>
  <si>
    <t>0813050</t>
  </si>
  <si>
    <t>0813090</t>
  </si>
  <si>
    <t>0813101</t>
  </si>
  <si>
    <t>0813102</t>
  </si>
  <si>
    <t>0813105</t>
  </si>
  <si>
    <t>0813111</t>
  </si>
  <si>
    <t>0813121</t>
  </si>
  <si>
    <t>0813122</t>
  </si>
  <si>
    <t>0813123</t>
  </si>
  <si>
    <t>0813140</t>
  </si>
  <si>
    <t>0813200</t>
  </si>
  <si>
    <t>0813241</t>
  </si>
  <si>
    <t>0813242</t>
  </si>
  <si>
    <t>0819800</t>
  </si>
  <si>
    <t>0913111</t>
  </si>
  <si>
    <t>0913112</t>
  </si>
  <si>
    <t>Уточнений план на 2024 рік 
(кошторис - власні надходження)</t>
  </si>
  <si>
    <t>Уточнений план на 2024 рік (спецфонд кошторисні призначення)</t>
  </si>
  <si>
    <t>Інформація про виконання обласного бюджету заза I квартал  2023 та 2024 роки</t>
  </si>
  <si>
    <t>% виконання 2024 року до 2023 року</t>
  </si>
  <si>
    <t>Заходи державної політики із забезпечення рівних прав та можливостей жінок та чоловіків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</si>
  <si>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</si>
  <si>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обробки інформації з нарахування та виплати допомог і компенсацій</t>
  </si>
  <si>
    <t>Служба у справах дітей облдержадміністрації</t>
  </si>
  <si>
    <t>Заходи державної політики з питань дітей та їх соціального захисту</t>
  </si>
  <si>
    <t>Підготовка кадрів закладами вищої освіти</t>
  </si>
  <si>
    <t>Фінансова підтримка театрів</t>
  </si>
  <si>
    <t>Фінансова підтримка фiлармонiй, художніх і музичних колективів, ансамблів, концертних та циркових організацій</t>
  </si>
  <si>
    <t>Реалізація програм в галузі сільського господарства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</si>
  <si>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</si>
  <si>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</si>
  <si>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Управління туризму та курортів облдержадміністрації</t>
  </si>
  <si>
    <t>Реалізація програм і заходів в галузі туризму та курортів</t>
  </si>
  <si>
    <t>Сприяння розвитку малого та середнього підприємництва</t>
  </si>
  <si>
    <t>Інші заходи, пов'язані з економічною діяльністю</t>
  </si>
  <si>
    <t>Природоохоронні заходи за рахунок цільових фондів</t>
  </si>
  <si>
    <t>Заходи із запобігання та ліквідації надзвичайних ситуацій та наслідків стихійного лиха</t>
  </si>
  <si>
    <r>
      <t xml:space="preserve">Комунальна установа «Управління спільною власністю територіальних громад» Закарпатської обласної ради </t>
    </r>
    <r>
      <rPr>
        <b/>
        <i/>
        <sz val="12"/>
        <rFont val="Times New Roman"/>
        <family val="1"/>
        <charset val="204"/>
      </rPr>
      <t>(відповідальний виконавець)</t>
    </r>
  </si>
  <si>
    <t>0118410</t>
  </si>
  <si>
    <t>0611021</t>
  </si>
  <si>
    <t>0611022</t>
  </si>
  <si>
    <t>0611023</t>
  </si>
  <si>
    <t>0611024</t>
  </si>
  <si>
    <t>0611031</t>
  </si>
  <si>
    <t>0611032</t>
  </si>
  <si>
    <t>0611033</t>
  </si>
  <si>
    <t>0611034</t>
  </si>
  <si>
    <t>0611070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</si>
  <si>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</si>
  <si>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</si>
  <si>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</si>
  <si>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 xml:space="preserve">Виконання надання та повернення кредитів обласного бюджету </t>
  </si>
  <si>
    <t>(грн.)</t>
  </si>
  <si>
    <t>Головний розпорядник коштів,
 назва програми</t>
  </si>
  <si>
    <t>Підготовка кадрів закладами фахової передвищої освіти за рахунок освітньої субвенції</t>
  </si>
  <si>
    <t>0611142</t>
  </si>
  <si>
    <t>0711101</t>
  </si>
  <si>
    <t>0711102</t>
  </si>
  <si>
    <t>Забезпечення діяльності інших закладів у сфері охорони здоров`я</t>
  </si>
  <si>
    <t>Інші програми та заходи у сфері охорони здоров`я</t>
  </si>
  <si>
    <t>1011110</t>
  </si>
  <si>
    <t>1517321</t>
  </si>
  <si>
    <t>0813171</t>
  </si>
  <si>
    <t>1011101</t>
  </si>
  <si>
    <t>1011102</t>
  </si>
  <si>
    <t>3718710</t>
  </si>
  <si>
    <t>Резервний фонд місцевого бюджету</t>
  </si>
  <si>
    <t>Утримання та розвиток автомобільних доріг та дорожньої інфраструктури за рахунок субвенції з  державного бюджету</t>
  </si>
  <si>
    <t>Фінансова підтримка засобів масової інформації</t>
  </si>
  <si>
    <t>Інші заходи у сфері засобів масової інформації</t>
  </si>
  <si>
    <t>Всього по місцевих бюджетах</t>
  </si>
  <si>
    <t>Кам`янська сільська територіальна громада</t>
  </si>
  <si>
    <t>Інші заходи у сфері зв`язку, телекомунікації та інформатики</t>
  </si>
  <si>
    <t>0217530</t>
  </si>
  <si>
    <t>Надання загальної середньої освіти закладами загальної середньої освіти за рахунок коштів місцевого бюджету</t>
  </si>
  <si>
    <t>Тячівська міська територіальна громада</t>
  </si>
  <si>
    <t>Оплата комунальних послуг та енергоносієв</t>
  </si>
  <si>
    <t>Оплата теплопостачання</t>
  </si>
  <si>
    <t>Оплата водопостачання та водовідведення</t>
  </si>
  <si>
    <t>Оплата електроенергіє</t>
  </si>
  <si>
    <t>Оплата природного газу</t>
  </si>
  <si>
    <t>Податок на доходи фізичних осіб із доходів спеціалістів резидента Дія Сіті</t>
  </si>
  <si>
    <t>11011200</t>
  </si>
  <si>
    <t>Субвенція з державного бюджету місцевим бюджетам на виконання окремих заходів з реалізації соціального проекту «Активні парки - локації здорової України»</t>
  </si>
  <si>
    <t>Департамент фінансів облдержадміністрації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</si>
  <si>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</si>
  <si>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</si>
  <si>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</si>
  <si>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Інша діяльність у сфері житлово-комунального господарства</t>
  </si>
  <si>
    <t>Будівництво медичних установ та закладів</t>
  </si>
  <si>
    <t>Реалізація програм і заходів в галузі зовнішньоекономічної діяльності</t>
  </si>
  <si>
    <t>Багатопрофільна стаціонарна медична допомога населенню</t>
  </si>
  <si>
    <t>Спеціалізована стаціонарна медична допомога населенню</t>
  </si>
  <si>
    <t>Санаторно-курортна допомога населенню</t>
  </si>
  <si>
    <t>Медико-соціальний захист дітей-сиріт і дітей, позбавлених батьківського піклування</t>
  </si>
  <si>
    <t>Створення банків крові та її компонентів</t>
  </si>
  <si>
    <t>Екстрена та швидка медична допомога населенню</t>
  </si>
  <si>
    <t xml:space="preserve">Департамент агропромислового розвитку облдержадміністрації </t>
  </si>
  <si>
    <t>Інші заходи громадського порядку та безпеки</t>
  </si>
  <si>
    <t>Заходи та роботи з територіальної оборони</t>
  </si>
  <si>
    <t xml:space="preserve">Департамент фінансів облдержадміністрації </t>
  </si>
  <si>
    <t>Надання пільгових довгострокових кредитів молодим сім’ям та одиноким молодим громадянам на будівництво/придбання житла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</si>
  <si>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</si>
  <si>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</si>
  <si>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Всього кредитування</t>
  </si>
  <si>
    <t>Джерела фінансування обласного бюджету</t>
  </si>
  <si>
    <t xml:space="preserve">Найменування </t>
  </si>
  <si>
    <t>Дефіцит-профіцит</t>
  </si>
  <si>
    <t xml:space="preserve">Збір за забруднення навколишнього природного середовища  </t>
  </si>
  <si>
    <t>Програма профілактики злочинності на території Закарпатської області на 2021-2025 роки (Головне управління національної поліції в Закарпатській області)</t>
  </si>
  <si>
    <t>15</t>
  </si>
  <si>
    <t xml:space="preserve">Управління капітального будівництва облдержадміністрації </t>
  </si>
  <si>
    <t>Регіональна програма протиепідемічних заходів та боротьби з інфекційними хворобами в області на 2022-2026 роки</t>
  </si>
  <si>
    <t>Обласна цільова соціальна програма протидії захворювання на туберкульоз на 2022-2026 роки</t>
  </si>
  <si>
    <t>Обласна програма боротьби з онкологічними захворюваннями на період до 2026 року</t>
  </si>
  <si>
    <t>0813121
0813122
0813123
0813241</t>
  </si>
  <si>
    <t>Регіональна програма оздоровлення та відпочинку дітей і розвитку мережі дитячих закладів оздоровлення та відпочинку на 2022-2025 роки</t>
  </si>
  <si>
    <t>20</t>
  </si>
  <si>
    <t>Регіональна програма із забезпечення участі громадськості у формуванні та реалізації державної політики і вивчення суспільної думки на 2022-2024 роки</t>
  </si>
  <si>
    <t>Субвенція з місцевого бюджету на виконання окремих заходів з реалізації соціального проекту «Активні парки – локації здорової України» за рахунок відповідної субвенції з державного бюджету</t>
  </si>
  <si>
    <t>Забезпечення діяльності інших закладів в галузі культури і мистецтва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</si>
  <si>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</si>
  <si>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</si>
  <si>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центрів фізичної культури і спорту осіб з інвалідністю і реабілітаційних шкіл</t>
  </si>
  <si>
    <t>Проведення навчально-тренувальних зборів і змагань та заходів зі спорту осіб з інвалідністю</t>
  </si>
  <si>
    <t>Утримання та навчально-тренувальна робота комунальних дитячо-юнацьких спортивних шкіл</t>
  </si>
  <si>
    <t>Субвенція з місцевого бюджету за рахунок залишку коштів освітньої субвенції, що утворився на початок бюджетного періоду</t>
  </si>
  <si>
    <t>Підтримка спорту вищих досягнень та організацій, які здійснюють фізкультурно-спортивну діяльність в регіоні</t>
  </si>
  <si>
    <t>Реалізація інших заходів щодо соціально-економічного розвитку територій</t>
  </si>
  <si>
    <t>Програма формування позитивного міжнародного інвестиційного іміджу  та залучення іноземних інвестицій у Закарпатську область на 2021-2025 роки</t>
  </si>
  <si>
    <t>Програма розвитку туризму і курортів у Закарпатській області на 2021-2023 роки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</si>
  <si>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</si>
  <si>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 xml:space="preserve">Уточнений план на рік </t>
  </si>
  <si>
    <t>Уточнений план на січень-березень</t>
  </si>
  <si>
    <t>Профінансо-вано за січень-березень</t>
  </si>
  <si>
    <t>Залишок асигнувань на січень-березень</t>
  </si>
  <si>
    <t>Залишок асигнувань до кінця року</t>
  </si>
  <si>
    <t>Програма придбання будинків модульного типу укриттів, меблів та обладнання із встановленням та будівництвом зовнішніх мереж з благоустроєм містечка модульного типу для потреб оборони у Закарпатській області на 2023-2025 роки</t>
  </si>
  <si>
    <t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</t>
  </si>
  <si>
    <t xml:space="preserve">Програма підтримки розвитку інформаційної галузі Закарпаття на 2024-2026 роки </t>
  </si>
  <si>
    <t>Програма облаштування місць для тимчасового перебування внутрішньо переміщених осіб, військовослужбовців Збройних Сил України та членів їх сімей з числа внутрішньо переміщених осіб у Закарпатській області на 2024-2025 роки</t>
  </si>
  <si>
    <t>0211142</t>
  </si>
  <si>
    <t>Програма підвищення кваліфікації державних службовців та посадових осіб місцевого самоврядування Закарпатської області на 2022-2024 роки</t>
  </si>
  <si>
    <t>Програма мобілізаційної підготовки Закарпатської області на 2024 рік</t>
  </si>
  <si>
    <t>0218240</t>
  </si>
  <si>
    <t>Програма підтримки законності та правопорядку в Закарпатській області на 2023 рік (Закарпатська обласна прокуратура)</t>
  </si>
  <si>
    <t>Програма забезпечення заходів у сфері державної безпеки України та ефективності діяльності Управління Служби безпеки України в Закарпатській області на 2024-2026 роки (Управління Служби безпеки України в Закарпатській області)</t>
  </si>
  <si>
    <t>Програма підвищення спроможності та поліпшення умов несення служби у відділеннях інспекторів прикордонної служби на українсько-угорському та українсько-словацькому державних кордонах (на ділянці відповідальності 27 прикордонного загону), розташованих на території Закарпатської області, на 2022-2024 роки (військова частина 2142 (27 прикордонний загін)</t>
  </si>
  <si>
    <t>Програма організації та забезпечення територіальної оборони, призову на строкову військову службу та військово- патріотичного виховання населення Закарпатської області на 2021-2025 роки (Закарпатський обласний територіальний центр комплектування та соціальної підтримки)</t>
  </si>
  <si>
    <t>Програма поліпшення матеріально-технічного забезпечення військових частин, закупівлі пікапів і дронів на 2024 рік</t>
  </si>
  <si>
    <t>Комплексна програма підтримки внутрішньо переміщених осіб у Закарпатській області на 2023-2025 роки</t>
  </si>
  <si>
    <t xml:space="preserve">0813121        </t>
  </si>
  <si>
    <t xml:space="preserve">Регіональна програма сталої психосоціальної підтримки населення, постраждалого від російської агресії "ЯК ТИ?" на 2023-205 роки </t>
  </si>
  <si>
    <t>0813241                      0813191</t>
  </si>
  <si>
    <t>Програма компенсації частини процентної ставки  за іпотечними кредитами, отриманими на умовах державної програми "єОселя", у Закарпатській області на 2023-2027 роки</t>
  </si>
  <si>
    <t>Програма збереження об'єктів культурної спадщини Закарпатської області на 2024-2026 роки</t>
  </si>
  <si>
    <t>1216014</t>
  </si>
  <si>
    <t>Програма поводження з твердими побутовими відходами у Закарпатській області на 2023-2026 роки</t>
  </si>
  <si>
    <t xml:space="preserve">1217310      </t>
  </si>
  <si>
    <t>Комплексна програма внесення змін до Схеми планування території Закарпатської області із проведення її експертизи та створення (функціонування) містобудівного кадастру Закарпатської області на 2024 - 2028 роки</t>
  </si>
  <si>
    <t>1917370</t>
  </si>
  <si>
    <t xml:space="preserve">Програма розвитку прикордонної інфраструктури в Закарпатській області на 2018-2022 роки </t>
  </si>
  <si>
    <t>2018230</t>
  </si>
  <si>
    <t xml:space="preserve">Програма підтримки інформаційної галузі Закарпаття на 2024-2026 роки </t>
  </si>
  <si>
    <t>Програма підтримки видання творів місцевих авторів, популяризації закарпатської книги та сприяння книгорозповсюдженню на 2024-2026 роки</t>
  </si>
  <si>
    <t xml:space="preserve">2417110
</t>
  </si>
  <si>
    <t>Програма покращення житлових умов мешканців Закарпатської області та військовослужбовців Збройних Сил України, членів їх сімей шляхом пільгового кредитування  "Власний дім" на 2021-2025 роки</t>
  </si>
  <si>
    <t>Комплексна соціально-економічна програма забезпечення молоді, військовослужбовців  Збройних Сил України, членів їх сімей та внутрішньо переміщених осіб житлом в Закарпатській області на 2023 - 2027 роки</t>
  </si>
  <si>
    <t xml:space="preserve"> 2717693    </t>
  </si>
  <si>
    <t>Програма ефективного впровадження і реалізації проєктів розвитку регіону та підтримки громад Закарпатської області на 2024 - 2027 роки</t>
  </si>
  <si>
    <t>Програма розвитку малого та середнього підприємництва, у тому числі для підприємців-ветеранів, учасників бойових дій та членів їх сімей у Закарпатській області на 2021-2024 роки</t>
  </si>
  <si>
    <t xml:space="preserve">2818340
</t>
  </si>
  <si>
    <t>Програма охорони навколишнього природного середовища Закарпатської області на 2024-2027 роки</t>
  </si>
  <si>
    <t>Регіональна програма підготовки населення до національного спротиву на 2023-2027 роки</t>
  </si>
  <si>
    <t>Інформація про фінансування програм із
обласного бюджету  у 2024 році за станом на 01.04.2024 року</t>
  </si>
  <si>
    <t>Інші заходи у сфері соціального захисту і соціального забезпечення</t>
  </si>
  <si>
    <t>Інші заходи в галузі культури і мистецтва</t>
  </si>
  <si>
    <t>Інші заходи у сфері автотранспорту</t>
  </si>
  <si>
    <t>Реалізація Національної програми інформатизації</t>
  </si>
  <si>
    <t>Заходи та роботи з мобілізаційної підготовки місцевого значення</t>
  </si>
  <si>
    <t>Субвенція з місцевого бюджету державному бюджету на виконання програм соціально-економічного розвитку регіонів</t>
  </si>
  <si>
    <t>Надання позашкільної освіти закладами позашкільної освіти, заходи із позашкільної роботи з дітьми</t>
  </si>
  <si>
    <t>Підвищення кваліфікації, перепідготовка кадрів закладами післядипломної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</si>
  <si>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</si>
  <si>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</si>
  <si>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Стоматологічна допомога населенню</t>
  </si>
  <si>
    <t xml:space="preserve">Управління цивільного захисту облдержадміністрації </t>
  </si>
  <si>
    <t>Проведення належної медико-соціальної експертизи (МСЕК)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</si>
  <si>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</si>
  <si>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</si>
  <si>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</si>
  <si>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</si>
  <si>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Субвенції  з місцевих бюджетів іншим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</si>
  <si>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</si>
  <si>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</si>
  <si>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</si>
  <si>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</si>
  <si>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</si>
  <si>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</si>
  <si>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</si>
  <si>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% виконання до уточненого плану на рік</t>
  </si>
  <si>
    <t>% виконання  до уточненого плану на рік</t>
  </si>
  <si>
    <t>Разом доходів</t>
  </si>
  <si>
    <t>(тис.грн.)</t>
  </si>
  <si>
    <t>08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</si>
  <si>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</si>
  <si>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</si>
  <si>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</si>
  <si>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природного газу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</si>
  <si>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</si>
  <si>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</si>
  <si>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</si>
  <si>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коштів від відшкодування втрат сільськогосподарського і лісогосподарського виробництва  </t>
  </si>
  <si>
    <t>Надання реабілітаційних послуг особам з інвалідністю та дітям з інвалідністю</t>
  </si>
  <si>
    <t>2419800</t>
  </si>
  <si>
    <t>2510000</t>
  </si>
  <si>
    <t>2517630</t>
  </si>
  <si>
    <t>2519800</t>
  </si>
  <si>
    <t>2610000</t>
  </si>
  <si>
    <t>2617622</t>
  </si>
  <si>
    <t>2710000</t>
  </si>
  <si>
    <t>2717610</t>
  </si>
  <si>
    <t>2717693</t>
  </si>
  <si>
    <t>12</t>
  </si>
  <si>
    <t>16</t>
  </si>
  <si>
    <t>23</t>
  </si>
  <si>
    <t>24</t>
  </si>
  <si>
    <t>25</t>
  </si>
  <si>
    <t>26</t>
  </si>
  <si>
    <t>27</t>
  </si>
  <si>
    <t>28</t>
  </si>
  <si>
    <t>30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</si>
  <si>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</si>
  <si>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</si>
  <si>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</si>
  <si>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</si>
  <si>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</si>
  <si>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</si>
  <si>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</si>
  <si>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</si>
  <si>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</si>
  <si>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0217693</t>
  </si>
  <si>
    <t>8821</t>
  </si>
  <si>
    <t>8822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</si>
  <si>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</si>
  <si>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8831</t>
  </si>
  <si>
    <t>8832</t>
  </si>
  <si>
    <t>Регіональна програма «Молодь Закарпаття» на 2021-2025 роки</t>
  </si>
  <si>
    <t>2</t>
  </si>
  <si>
    <t>Оплата інших енергоносієв</t>
  </si>
  <si>
    <t>Дослідження і розробки, окремі заходи по реалізаціє державних (регіональних) програм</t>
  </si>
  <si>
    <t>Дослідження і розробки, окремі заходи розвитку по реалізації державних (регіональних) програм</t>
  </si>
  <si>
    <t>Окремі заходи по реалізаціє державних (регіональних) програм, не віднесені до заходів розвитку</t>
  </si>
  <si>
    <t>Поточні трансферти</t>
  </si>
  <si>
    <t>Субсидіє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</si>
  <si>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</si>
  <si>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</si>
  <si>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</si>
  <si>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</si>
  <si>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</si>
  <si>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</si>
  <si>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</si>
  <si>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</si>
  <si>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</si>
  <si>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</si>
  <si>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</si>
  <si>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</si>
  <si>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</si>
  <si>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</si>
  <si>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3130</t>
  </si>
  <si>
    <t>Капітальний ремонт</t>
  </si>
  <si>
    <t>3132</t>
  </si>
  <si>
    <t>Капітальний ремонт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</si>
  <si>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</si>
  <si>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</si>
  <si>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</si>
  <si>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</si>
  <si>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09</t>
  </si>
  <si>
    <t>Регіональна програма забезпечення права дитини на виховання у сімейному оточенні на 2018-2025 роки</t>
  </si>
  <si>
    <t xml:space="preserve">Управління містобудування та архітектури облдержадміністрації </t>
  </si>
  <si>
    <t>Плата за ліцензії на виробництво пального</t>
  </si>
  <si>
    <t>КПКВ</t>
  </si>
  <si>
    <t>Департамент освіти і науки, молоді та спорту  облдержадміністрації</t>
  </si>
  <si>
    <t>0613131</t>
  </si>
  <si>
    <t>0615062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</si>
  <si>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</si>
  <si>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</si>
  <si>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0123230</t>
  </si>
  <si>
    <t>2314082</t>
  </si>
  <si>
    <t xml:space="preserve">Управління житлово-комунального господарства та енергозбереження Закарпатської обласної державної адміністрації 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</si>
  <si>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</si>
  <si>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2716084</t>
  </si>
  <si>
    <t>Податок на прибуток підприємств та фінансових установ комунальної власності </t>
  </si>
  <si>
    <t>Податок на прибуток підприємств, створених за участю іноземних інвесторів  </t>
  </si>
  <si>
    <t>Податок на прибуток іноземних юридичних осіб  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</si>
  <si>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</si>
  <si>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0816085</t>
  </si>
  <si>
    <t>Служба у справах дітей Закарпатської обласної державної адміністрації</t>
  </si>
  <si>
    <t>Департамент культури Закарпатської обласної державної адміністрації</t>
  </si>
  <si>
    <t>1513230</t>
  </si>
  <si>
    <t>0910000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</si>
  <si>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</si>
  <si>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 та тютюнових виробів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</si>
  <si>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</si>
  <si>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</si>
  <si>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 торгівлі алкогольними напоями та тютюновими виробами</t>
  </si>
  <si>
    <t>Плата за ліцензії та сертифікати, що сплачується ліцензіатами за місцем здійснення діяльності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</si>
  <si>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</si>
  <si>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</si>
  <si>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</si>
  <si>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Субвенція з місцевого бюджету на виконання окремих заходів з реалізації соціального проекту `Активні парки-локації здорової України` за рахунок відповідної субвенції з державного бюджету</t>
  </si>
  <si>
    <t>0619518</t>
  </si>
  <si>
    <t>0619770</t>
  </si>
  <si>
    <t>Утримання та забезпечення діяльності центрів соціальних служб</t>
  </si>
  <si>
    <t>Заходи державної політики з питань сім`ї</t>
  </si>
  <si>
    <t>0127330</t>
  </si>
  <si>
    <t>Програма розбудови інформаційно-аналітичної системи "Ситуаційний центр "Безпекове Закарпаття" на 2022-2024 роки</t>
  </si>
  <si>
    <t xml:space="preserve">Програма підтримки Територіального управління Державного бюро розслідувань, розташованого у місті Львові на 2023-2024 роки (Територіальне управління Державного бюро розслідувань, розташованого у місті Львові) </t>
  </si>
  <si>
    <t>Програмапідвищення ефективності діяльності Управління патрульної поліції в Закарпатській області Департаменту патрульної поліції на 2022-2024 роки (Управління патрульної поліції в Закарпатській області департаменту патрульної поліції)</t>
  </si>
  <si>
    <t>Програма інженерного захисту критичних елементів о‘єктів критичної інфраструктури та підприємств на 2023 рік</t>
  </si>
  <si>
    <t>Департамент екології та природних ресурсів облдержадмінстрації</t>
  </si>
  <si>
    <t>Комплексна програма розвитку цивільного захисту Закарпатської області на 2020 - 2024 роки</t>
  </si>
  <si>
    <t>Всього по обласному бюджету</t>
  </si>
  <si>
    <t>Соцiальний захист та соцiальне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</si>
  <si>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</si>
  <si>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</si>
  <si>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</si>
  <si>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</si>
  <si>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</si>
  <si>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</si>
  <si>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</si>
  <si>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</si>
  <si>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</si>
  <si>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</si>
  <si>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Разам видатків без трансфертів</t>
  </si>
  <si>
    <t>Міжбюджетні трансферти - всього</t>
  </si>
  <si>
    <t>9330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</si>
  <si>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</si>
  <si>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0611101</t>
  </si>
  <si>
    <t>Підготовка кадрів закладами фахової передвищої освіти за рахунок коштів місцевого бюджету</t>
  </si>
  <si>
    <t>Податок на доходи фізичних осіб, що сплачується фізичними особами за результатами річного декларування</t>
  </si>
  <si>
    <t>37</t>
  </si>
  <si>
    <t xml:space="preserve">Інші надходження 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</si>
  <si>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</si>
  <si>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</si>
  <si>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Збір за забруднення навколишнього природного середовища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</si>
  <si>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</si>
  <si>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</si>
  <si>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</si>
  <si>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</si>
  <si>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</si>
  <si>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Надходження коштів від відшкодування втрат сільськогосподарського і лісогосподарського виробництва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</si>
  <si>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</si>
  <si>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</si>
  <si>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</si>
  <si>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</si>
  <si>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</si>
  <si>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</si>
  <si>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кредитування та надання гарантій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</si>
  <si>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</si>
  <si>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1014020</t>
  </si>
  <si>
    <t>1014030</t>
  </si>
  <si>
    <t>1014040</t>
  </si>
  <si>
    <t>1014081</t>
  </si>
  <si>
    <t>1014082</t>
  </si>
  <si>
    <t>1019800</t>
  </si>
  <si>
    <t>1510000</t>
  </si>
  <si>
    <t>1610000</t>
  </si>
  <si>
    <t>1617370</t>
  </si>
  <si>
    <t>1619800</t>
  </si>
  <si>
    <t>1910000</t>
  </si>
  <si>
    <t>1917461</t>
  </si>
  <si>
    <t>1917462</t>
  </si>
  <si>
    <t>1919800</t>
  </si>
  <si>
    <t>2310000</t>
  </si>
  <si>
    <t>2318410</t>
  </si>
  <si>
    <t>2318420</t>
  </si>
  <si>
    <t>2319800</t>
  </si>
  <si>
    <t>2410000</t>
  </si>
  <si>
    <t>2417110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</si>
  <si>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</si>
  <si>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</si>
  <si>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</si>
  <si>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Рентна плата за спеціальне використання води для потреб гідроенергетики</t>
  </si>
  <si>
    <t>Кредитування за економічною класифікацією видатків та кредитування</t>
  </si>
  <si>
    <t>Внутрішнє кредитування</t>
  </si>
  <si>
    <t>Надання внутрішніх кредитів</t>
  </si>
  <si>
    <t>Надання інших внутрішніх кредитів</t>
  </si>
  <si>
    <t>Повернення внутрішніх кредитів</t>
  </si>
  <si>
    <t>0611291</t>
  </si>
  <si>
    <t>0611292</t>
  </si>
  <si>
    <t>0615041</t>
  </si>
  <si>
    <t>Утримання та фінансова підтримка спортивних споруд</t>
  </si>
  <si>
    <t>0619320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</si>
  <si>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</si>
  <si>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</si>
  <si>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0813191</t>
  </si>
  <si>
    <t>Інші видатки на соціальний захист ветеранів війни та праці</t>
  </si>
  <si>
    <t>Забезпечення збору та вивезення сміття і відходів</t>
  </si>
  <si>
    <t>Будівництво об`єктів житлово-комунального господарства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</si>
</sst>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2" formatCode="#,##0.0"/>
    <numFmt numFmtId="183" formatCode="_-* #,##0_р_._-;\-* #,##0_р_._-;_-* &quot;-&quot;_р_._-;_-@_-"/>
    <numFmt numFmtId="184" formatCode="_-* #,##0.00_р_._-;\-* #,##0.00_р_._-;_-* &quot;-&quot;??_р_._-;_-@_-"/>
  </numFmts>
  <fonts count="66" x14ac:knownFonts="1">
    <font>
      <sz val="10"/>
      <color indexed="8"/>
      <name val="MS Sans Serif"/>
      <charset val="204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charset val="1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charset val="204"/>
    </font>
    <font>
      <sz val="8"/>
      <color indexed="8"/>
      <name val="Times New Roman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</font>
    <font>
      <sz val="8"/>
      <name val="Times New Roman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0"/>
      <name val="Arial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4"/>
      <name val="Times New Roman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i/>
      <sz val="12"/>
      <color indexed="8"/>
      <name val="Times New Roman"/>
    </font>
    <font>
      <b/>
      <sz val="14"/>
      <name val="Times New Roman"/>
      <charset val="204"/>
    </font>
    <font>
      <sz val="14"/>
      <name val="Times New Roman"/>
      <family val="1"/>
      <charset val="204"/>
    </font>
    <font>
      <sz val="12"/>
      <color indexed="63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6">
    <xf numFmtId="0" fontId="0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1">
      <protection locked="0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1" fillId="0" borderId="0"/>
    <xf numFmtId="0" fontId="19" fillId="21" borderId="0" applyNumberFormat="0" applyBorder="0" applyAlignment="0" applyProtection="0"/>
    <xf numFmtId="0" fontId="20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18" borderId="0" applyNumberFormat="0" applyBorder="0" applyAlignment="0" applyProtection="0"/>
    <xf numFmtId="0" fontId="20" fillId="24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4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2" fillId="5" borderId="2" applyNumberFormat="0" applyAlignment="0" applyProtection="0"/>
    <xf numFmtId="0" fontId="23" fillId="12" borderId="3" applyNumberFormat="0" applyAlignment="0" applyProtection="0"/>
    <xf numFmtId="0" fontId="23" fillId="3" borderId="3" applyNumberFormat="0" applyAlignment="0" applyProtection="0"/>
    <xf numFmtId="0" fontId="24" fillId="12" borderId="2" applyNumberFormat="0" applyAlignment="0" applyProtection="0"/>
    <xf numFmtId="0" fontId="24" fillId="3" borderId="2" applyNumberFormat="0" applyAlignment="0" applyProtection="0"/>
    <xf numFmtId="0" fontId="25" fillId="9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top"/>
    </xf>
    <xf numFmtId="0" fontId="56" fillId="0" borderId="0">
      <alignment vertical="top"/>
    </xf>
    <xf numFmtId="0" fontId="32" fillId="0" borderId="7" applyNumberFormat="0" applyFill="0" applyAlignment="0" applyProtection="0"/>
    <xf numFmtId="0" fontId="32" fillId="0" borderId="8" applyNumberFormat="0" applyFill="0" applyAlignment="0" applyProtection="0"/>
    <xf numFmtId="0" fontId="33" fillId="26" borderId="9" applyNumberFormat="0" applyAlignment="0" applyProtection="0"/>
    <xf numFmtId="0" fontId="34" fillId="0" borderId="0" applyNumberFormat="0" applyFill="0" applyBorder="0" applyAlignment="0" applyProtection="0"/>
    <xf numFmtId="0" fontId="35" fillId="14" borderId="0" applyNumberFormat="0" applyBorder="0" applyAlignment="0" applyProtection="0"/>
    <xf numFmtId="0" fontId="36" fillId="3" borderId="2" applyNumberFormat="0" applyAlignment="0" applyProtection="0"/>
    <xf numFmtId="0" fontId="21" fillId="0" borderId="0"/>
    <xf numFmtId="0" fontId="14" fillId="0" borderId="0"/>
    <xf numFmtId="0" fontId="4" fillId="0" borderId="0"/>
    <xf numFmtId="0" fontId="4" fillId="0" borderId="0"/>
    <xf numFmtId="0" fontId="53" fillId="0" borderId="0"/>
    <xf numFmtId="0" fontId="5" fillId="0" borderId="0"/>
    <xf numFmtId="0" fontId="4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" fillId="0" borderId="0"/>
    <xf numFmtId="0" fontId="4" fillId="0" borderId="0"/>
    <xf numFmtId="0" fontId="21" fillId="0" borderId="0"/>
    <xf numFmtId="0" fontId="32" fillId="0" borderId="10" applyNumberFormat="0" applyFill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7" fillId="8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7" borderId="11" applyNumberFormat="0" applyFont="0" applyAlignment="0" applyProtection="0"/>
    <xf numFmtId="0" fontId="21" fillId="7" borderId="11" applyNumberFormat="0" applyFont="0" applyAlignment="0" applyProtection="0"/>
    <xf numFmtId="0" fontId="48" fillId="7" borderId="11" applyNumberFormat="0" applyFont="0" applyAlignment="0" applyProtection="0"/>
    <xf numFmtId="0" fontId="39" fillId="7" borderId="11" applyNumberFormat="0" applyFont="0" applyAlignment="0" applyProtection="0"/>
    <xf numFmtId="0" fontId="23" fillId="3" borderId="3" applyNumberFormat="0" applyAlignment="0" applyProtection="0"/>
    <xf numFmtId="0" fontId="23" fillId="27" borderId="3" applyNumberFormat="0" applyAlignment="0" applyProtection="0"/>
    <xf numFmtId="0" fontId="40" fillId="0" borderId="12" applyNumberFormat="0" applyFill="0" applyAlignment="0" applyProtection="0"/>
    <xf numFmtId="0" fontId="41" fillId="14" borderId="0" applyNumberFormat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8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16" fillId="0" borderId="0">
      <protection locked="0"/>
    </xf>
  </cellStyleXfs>
  <cellXfs count="355">
    <xf numFmtId="0" fontId="0" fillId="0" borderId="0" xfId="0" applyNumberFormat="1" applyFill="1" applyBorder="1" applyAlignment="1" applyProtection="1"/>
    <xf numFmtId="0" fontId="12" fillId="0" borderId="0" xfId="0" applyFont="1" applyAlignment="1">
      <alignment horizontal="center"/>
    </xf>
    <xf numFmtId="0" fontId="47" fillId="0" borderId="13" xfId="156" applyFont="1" applyBorder="1" applyAlignment="1" applyProtection="1">
      <alignment horizontal="center" vertical="center" wrapText="1"/>
    </xf>
    <xf numFmtId="0" fontId="47" fillId="0" borderId="13" xfId="179" applyFont="1" applyBorder="1" applyAlignment="1">
      <alignment horizontal="center" vertical="center"/>
    </xf>
    <xf numFmtId="0" fontId="12" fillId="0" borderId="0" xfId="179" applyFont="1" applyBorder="1" applyAlignment="1">
      <alignment horizontal="center"/>
    </xf>
    <xf numFmtId="0" fontId="58" fillId="0" borderId="13" xfId="153" applyNumberFormat="1" applyFont="1" applyFill="1" applyBorder="1" applyAlignment="1" applyProtection="1">
      <alignment horizontal="center" vertical="center"/>
    </xf>
    <xf numFmtId="0" fontId="47" fillId="0" borderId="13" xfId="179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vertical="center" wrapText="1"/>
    </xf>
    <xf numFmtId="0" fontId="13" fillId="0" borderId="0" xfId="154" applyFont="1"/>
    <xf numFmtId="0" fontId="11" fillId="0" borderId="13" xfId="0" applyFont="1" applyBorder="1" applyAlignment="1">
      <alignment horizontal="left" vertical="center"/>
    </xf>
    <xf numFmtId="4" fontId="11" fillId="0" borderId="13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left" vertical="center"/>
    </xf>
    <xf numFmtId="4" fontId="9" fillId="0" borderId="13" xfId="0" applyNumberFormat="1" applyFont="1" applyBorder="1" applyAlignment="1">
      <alignment horizontal="right" vertical="center"/>
    </xf>
    <xf numFmtId="4" fontId="9" fillId="0" borderId="13" xfId="0" applyNumberFormat="1" applyFont="1" applyFill="1" applyBorder="1" applyAlignment="1" applyProtection="1">
      <alignment vertical="center"/>
    </xf>
    <xf numFmtId="4" fontId="11" fillId="0" borderId="13" xfId="0" applyNumberFormat="1" applyFont="1" applyFill="1" applyBorder="1" applyAlignment="1" applyProtection="1">
      <alignment vertical="center"/>
    </xf>
    <xf numFmtId="182" fontId="11" fillId="0" borderId="13" xfId="0" applyNumberFormat="1" applyFont="1" applyBorder="1" applyAlignment="1">
      <alignment horizontal="right" vertical="center"/>
    </xf>
    <xf numFmtId="182" fontId="11" fillId="0" borderId="13" xfId="0" applyNumberFormat="1" applyFont="1" applyBorder="1" applyAlignment="1">
      <alignment vertical="center"/>
    </xf>
    <xf numFmtId="182" fontId="9" fillId="0" borderId="13" xfId="0" applyNumberFormat="1" applyFont="1" applyBorder="1" applyAlignment="1">
      <alignment horizontal="right" vertical="center"/>
    </xf>
    <xf numFmtId="182" fontId="9" fillId="0" borderId="13" xfId="0" applyNumberFormat="1" applyFont="1" applyBorder="1" applyAlignment="1">
      <alignment vertical="center"/>
    </xf>
    <xf numFmtId="0" fontId="4" fillId="0" borderId="0" xfId="157" applyNumberForma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wrapText="1"/>
    </xf>
    <xf numFmtId="4" fontId="14" fillId="0" borderId="0" xfId="0" applyNumberFormat="1" applyFont="1" applyFill="1" applyBorder="1" applyAlignment="1" applyProtection="1">
      <alignment horizontal="right"/>
    </xf>
    <xf numFmtId="0" fontId="4" fillId="0" borderId="0" xfId="157" applyNumberFormat="1" applyFill="1" applyBorder="1" applyAlignment="1" applyProtection="1">
      <alignment wrapText="1"/>
    </xf>
    <xf numFmtId="0" fontId="6" fillId="0" borderId="0" xfId="157" applyNumberFormat="1" applyFont="1" applyFill="1" applyBorder="1" applyAlignment="1" applyProtection="1"/>
    <xf numFmtId="49" fontId="11" fillId="0" borderId="13" xfId="157" applyNumberFormat="1" applyFont="1" applyBorder="1" applyAlignment="1">
      <alignment horizontal="center" vertical="center"/>
    </xf>
    <xf numFmtId="0" fontId="11" fillId="0" borderId="13" xfId="157" applyFont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9" fillId="0" borderId="13" xfId="157" applyFont="1" applyBorder="1" applyAlignment="1">
      <alignment vertical="center" wrapText="1"/>
    </xf>
    <xf numFmtId="0" fontId="11" fillId="0" borderId="13" xfId="157" applyFont="1" applyBorder="1" applyAlignment="1">
      <alignment vertical="center" wrapText="1"/>
    </xf>
    <xf numFmtId="39" fontId="9" fillId="3" borderId="14" xfId="0" applyNumberFormat="1" applyFont="1" applyFill="1" applyBorder="1" applyAlignment="1">
      <alignment horizontal="right" vertical="center" wrapText="1"/>
    </xf>
    <xf numFmtId="4" fontId="11" fillId="0" borderId="13" xfId="157" applyNumberFormat="1" applyFont="1" applyBorder="1" applyAlignment="1">
      <alignment horizontal="right" vertical="center"/>
    </xf>
    <xf numFmtId="4" fontId="9" fillId="0" borderId="13" xfId="157" applyNumberFormat="1" applyFont="1" applyBorder="1" applyAlignment="1">
      <alignment horizontal="right" vertical="center"/>
    </xf>
    <xf numFmtId="4" fontId="9" fillId="0" borderId="13" xfId="157" applyNumberFormat="1" applyFont="1" applyFill="1" applyBorder="1" applyAlignment="1" applyProtection="1">
      <alignment vertical="center"/>
    </xf>
    <xf numFmtId="4" fontId="11" fillId="0" borderId="13" xfId="157" applyNumberFormat="1" applyFont="1" applyFill="1" applyBorder="1" applyAlignment="1" applyProtection="1">
      <alignment vertical="center"/>
    </xf>
    <xf numFmtId="49" fontId="9" fillId="0" borderId="13" xfId="157" applyNumberFormat="1" applyFont="1" applyBorder="1" applyAlignment="1">
      <alignment horizontal="center" vertical="center"/>
    </xf>
    <xf numFmtId="49" fontId="11" fillId="0" borderId="13" xfId="157" applyNumberFormat="1" applyFont="1" applyFill="1" applyBorder="1" applyAlignment="1" applyProtection="1">
      <alignment horizontal="center" vertical="center"/>
    </xf>
    <xf numFmtId="4" fontId="9" fillId="0" borderId="13" xfId="157" applyNumberFormat="1" applyFont="1" applyFill="1" applyBorder="1" applyAlignment="1">
      <alignment horizontal="right" vertical="center"/>
    </xf>
    <xf numFmtId="4" fontId="11" fillId="0" borderId="13" xfId="157" applyNumberFormat="1" applyFont="1" applyFill="1" applyBorder="1" applyAlignment="1">
      <alignment horizontal="right" vertical="center"/>
    </xf>
    <xf numFmtId="0" fontId="4" fillId="0" borderId="0" xfId="159" applyNumberFormat="1" applyFill="1" applyBorder="1" applyAlignment="1" applyProtection="1"/>
    <xf numFmtId="0" fontId="14" fillId="0" borderId="0" xfId="161" applyFont="1"/>
    <xf numFmtId="0" fontId="14" fillId="0" borderId="0" xfId="161" applyFont="1" applyAlignment="1">
      <alignment horizontal="right"/>
    </xf>
    <xf numFmtId="0" fontId="6" fillId="0" borderId="0" xfId="159" applyNumberFormat="1" applyFont="1" applyFill="1" applyBorder="1" applyAlignment="1" applyProtection="1"/>
    <xf numFmtId="0" fontId="43" fillId="0" borderId="0" xfId="159" applyFont="1" applyAlignment="1">
      <alignment horizontal="left" vertical="center"/>
    </xf>
    <xf numFmtId="0" fontId="4" fillId="0" borderId="0" xfId="159" applyNumberFormat="1" applyFill="1" applyBorder="1" applyAlignment="1" applyProtection="1">
      <alignment wrapText="1"/>
    </xf>
    <xf numFmtId="4" fontId="4" fillId="0" borderId="0" xfId="159" applyNumberFormat="1" applyFill="1" applyBorder="1" applyAlignment="1" applyProtection="1"/>
    <xf numFmtId="3" fontId="44" fillId="0" borderId="0" xfId="159" applyNumberFormat="1" applyFont="1" applyAlignment="1">
      <alignment horizontal="center" vertical="center"/>
    </xf>
    <xf numFmtId="0" fontId="11" fillId="0" borderId="13" xfId="159" applyFont="1" applyBorder="1" applyAlignment="1">
      <alignment horizontal="center" vertical="center"/>
    </xf>
    <xf numFmtId="0" fontId="11" fillId="0" borderId="13" xfId="159" applyFont="1" applyBorder="1" applyAlignment="1">
      <alignment horizontal="left" vertical="center" wrapText="1"/>
    </xf>
    <xf numFmtId="4" fontId="11" fillId="0" borderId="13" xfId="159" applyNumberFormat="1" applyFont="1" applyBorder="1" applyAlignment="1">
      <alignment vertical="center"/>
    </xf>
    <xf numFmtId="182" fontId="11" fillId="0" borderId="13" xfId="162" applyNumberFormat="1" applyFont="1" applyBorder="1" applyAlignment="1">
      <alignment vertical="center"/>
    </xf>
    <xf numFmtId="0" fontId="9" fillId="0" borderId="13" xfId="159" applyFont="1" applyBorder="1" applyAlignment="1">
      <alignment horizontal="center" vertical="center"/>
    </xf>
    <xf numFmtId="0" fontId="10" fillId="0" borderId="13" xfId="162" applyFont="1" applyFill="1" applyBorder="1" applyAlignment="1">
      <alignment horizontal="left" vertical="center" wrapText="1"/>
    </xf>
    <xf numFmtId="4" fontId="10" fillId="0" borderId="13" xfId="163" applyNumberFormat="1" applyFont="1" applyFill="1" applyBorder="1" applyAlignment="1" applyProtection="1">
      <alignment horizontal="right" vertical="center"/>
    </xf>
    <xf numFmtId="182" fontId="9" fillId="0" borderId="13" xfId="162" applyNumberFormat="1" applyFont="1" applyBorder="1" applyAlignment="1">
      <alignment vertical="center"/>
    </xf>
    <xf numFmtId="4" fontId="9" fillId="0" borderId="13" xfId="159" applyNumberFormat="1" applyFont="1" applyFill="1" applyBorder="1" applyAlignment="1" applyProtection="1">
      <alignment horizontal="right" vertical="center"/>
    </xf>
    <xf numFmtId="4" fontId="9" fillId="0" borderId="13" xfId="159" applyNumberFormat="1" applyFont="1" applyBorder="1" applyAlignment="1">
      <alignment horizontal="right" vertical="center"/>
    </xf>
    <xf numFmtId="4" fontId="10" fillId="0" borderId="13" xfId="0" applyNumberFormat="1" applyFont="1" applyBorder="1" applyAlignment="1">
      <alignment vertical="center"/>
    </xf>
    <xf numFmtId="4" fontId="11" fillId="0" borderId="13" xfId="159" applyNumberFormat="1" applyFont="1" applyFill="1" applyBorder="1" applyAlignment="1" applyProtection="1">
      <alignment vertical="center"/>
    </xf>
    <xf numFmtId="4" fontId="9" fillId="0" borderId="13" xfId="159" applyNumberFormat="1" applyFont="1" applyFill="1" applyBorder="1" applyAlignment="1" applyProtection="1">
      <alignment vertical="center"/>
    </xf>
    <xf numFmtId="0" fontId="9" fillId="0" borderId="13" xfId="159" applyNumberFormat="1" applyFont="1" applyFill="1" applyBorder="1" applyAlignment="1" applyProtection="1">
      <alignment vertical="center"/>
    </xf>
    <xf numFmtId="3" fontId="12" fillId="0" borderId="13" xfId="161" applyNumberFormat="1" applyFont="1" applyBorder="1" applyAlignment="1">
      <alignment vertical="center" wrapText="1"/>
    </xf>
    <xf numFmtId="4" fontId="14" fillId="0" borderId="0" xfId="161" applyNumberFormat="1" applyFont="1"/>
    <xf numFmtId="0" fontId="46" fillId="0" borderId="0" xfId="161" applyFont="1"/>
    <xf numFmtId="4" fontId="12" fillId="0" borderId="13" xfId="161" applyNumberFormat="1" applyFont="1" applyBorder="1" applyAlignment="1">
      <alignment horizontal="right" vertical="center"/>
    </xf>
    <xf numFmtId="4" fontId="12" fillId="0" borderId="13" xfId="160" applyNumberFormat="1" applyFont="1" applyBorder="1" applyAlignment="1">
      <alignment horizontal="right" vertical="center"/>
    </xf>
    <xf numFmtId="4" fontId="10" fillId="0" borderId="13" xfId="161" applyNumberFormat="1" applyFont="1" applyBorder="1" applyAlignment="1">
      <alignment horizontal="right" vertical="center"/>
    </xf>
    <xf numFmtId="3" fontId="12" fillId="0" borderId="13" xfId="160" applyNumberFormat="1" applyFont="1" applyFill="1" applyBorder="1" applyAlignment="1">
      <alignment vertical="center" wrapText="1"/>
    </xf>
    <xf numFmtId="3" fontId="10" fillId="0" borderId="13" xfId="160" applyNumberFormat="1" applyFont="1" applyBorder="1" applyAlignment="1">
      <alignment vertical="center"/>
    </xf>
    <xf numFmtId="3" fontId="10" fillId="0" borderId="13" xfId="160" applyNumberFormat="1" applyFont="1" applyBorder="1" applyAlignment="1">
      <alignment vertical="center" wrapText="1"/>
    </xf>
    <xf numFmtId="0" fontId="12" fillId="0" borderId="0" xfId="0" applyNumberFormat="1" applyFont="1" applyFill="1" applyBorder="1" applyAlignment="1" applyProtection="1">
      <alignment vertical="top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/>
    <xf numFmtId="4" fontId="0" fillId="0" borderId="0" xfId="0" applyNumberFormat="1" applyFill="1" applyBorder="1" applyAlignment="1" applyProtection="1"/>
    <xf numFmtId="0" fontId="52" fillId="0" borderId="0" xfId="0" applyNumberFormat="1" applyFont="1" applyFill="1" applyBorder="1" applyAlignment="1" applyProtection="1"/>
    <xf numFmtId="1" fontId="0" fillId="0" borderId="0" xfId="0" applyNumberFormat="1" applyFill="1" applyBorder="1" applyAlignment="1" applyProtection="1">
      <alignment horizontal="center"/>
    </xf>
    <xf numFmtId="0" fontId="6" fillId="28" borderId="0" xfId="0" applyNumberFormat="1" applyFont="1" applyFill="1" applyBorder="1" applyAlignment="1" applyProtection="1"/>
    <xf numFmtId="4" fontId="6" fillId="0" borderId="0" xfId="159" applyNumberFormat="1" applyFont="1" applyFill="1" applyBorder="1" applyAlignment="1" applyProtection="1"/>
    <xf numFmtId="0" fontId="14" fillId="0" borderId="0" xfId="0" applyFont="1" applyFill="1"/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Fill="1" applyAlignment="1">
      <alignment horizontal="right"/>
    </xf>
    <xf numFmtId="0" fontId="14" fillId="29" borderId="0" xfId="0" applyFont="1" applyFill="1"/>
    <xf numFmtId="182" fontId="14" fillId="29" borderId="0" xfId="0" applyNumberFormat="1" applyFont="1" applyFill="1"/>
    <xf numFmtId="0" fontId="46" fillId="29" borderId="0" xfId="0" applyFont="1" applyFill="1"/>
    <xf numFmtId="182" fontId="46" fillId="29" borderId="0" xfId="0" applyNumberFormat="1" applyFont="1" applyFill="1"/>
    <xf numFmtId="182" fontId="14" fillId="0" borderId="0" xfId="0" applyNumberFormat="1" applyFont="1" applyFill="1"/>
    <xf numFmtId="0" fontId="4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82" fontId="14" fillId="0" borderId="0" xfId="0" applyNumberFormat="1" applyFont="1"/>
    <xf numFmtId="4" fontId="12" fillId="0" borderId="13" xfId="0" applyNumberFormat="1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0" fontId="10" fillId="0" borderId="13" xfId="158" applyFont="1" applyBorder="1" applyAlignment="1">
      <alignment vertical="center" wrapText="1"/>
    </xf>
    <xf numFmtId="0" fontId="10" fillId="0" borderId="13" xfId="0" quotePrefix="1" applyFont="1" applyBorder="1" applyAlignment="1">
      <alignment horizontal="center" vertical="center" wrapText="1"/>
    </xf>
    <xf numFmtId="0" fontId="10" fillId="0" borderId="13" xfId="158" quotePrefix="1" applyFont="1" applyBorder="1" applyAlignment="1">
      <alignment horizontal="center" vertical="center" wrapText="1"/>
    </xf>
    <xf numFmtId="49" fontId="4" fillId="0" borderId="0" xfId="157" applyNumberFormat="1" applyFill="1" applyBorder="1" applyAlignment="1" applyProtection="1">
      <alignment horizontal="center"/>
    </xf>
    <xf numFmtId="39" fontId="9" fillId="3" borderId="13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 applyProtection="1">
      <alignment vertical="center"/>
    </xf>
    <xf numFmtId="0" fontId="10" fillId="0" borderId="13" xfId="0" applyFont="1" applyBorder="1" applyAlignment="1">
      <alignment horizontal="left" vertical="center"/>
    </xf>
    <xf numFmtId="4" fontId="54" fillId="0" borderId="13" xfId="157" applyNumberFormat="1" applyFont="1" applyFill="1" applyBorder="1" applyAlignment="1" applyProtection="1">
      <alignment vertical="center"/>
    </xf>
    <xf numFmtId="4" fontId="55" fillId="0" borderId="13" xfId="157" applyNumberFormat="1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 applyProtection="1"/>
    <xf numFmtId="4" fontId="12" fillId="0" borderId="13" xfId="157" applyNumberFormat="1" applyFont="1" applyBorder="1" applyAlignment="1">
      <alignment horizontal="right" vertical="center"/>
    </xf>
    <xf numFmtId="4" fontId="10" fillId="0" borderId="13" xfId="157" applyNumberFormat="1" applyFont="1" applyBorder="1" applyAlignment="1">
      <alignment horizontal="right" vertical="center"/>
    </xf>
    <xf numFmtId="4" fontId="10" fillId="0" borderId="13" xfId="157" applyNumberFormat="1" applyFont="1" applyFill="1" applyBorder="1" applyAlignment="1" applyProtection="1">
      <alignment vertical="center"/>
    </xf>
    <xf numFmtId="4" fontId="12" fillId="0" borderId="13" xfId="157" applyNumberFormat="1" applyFont="1" applyFill="1" applyBorder="1" applyAlignment="1">
      <alignment horizontal="right" vertical="center"/>
    </xf>
    <xf numFmtId="4" fontId="10" fillId="0" borderId="13" xfId="157" applyNumberFormat="1" applyFont="1" applyFill="1" applyBorder="1" applyAlignment="1">
      <alignment horizontal="right" vertical="center"/>
    </xf>
    <xf numFmtId="39" fontId="10" fillId="3" borderId="13" xfId="0" applyNumberFormat="1" applyFont="1" applyFill="1" applyBorder="1" applyAlignment="1">
      <alignment horizontal="right" vertical="center" wrapText="1"/>
    </xf>
    <xf numFmtId="4" fontId="12" fillId="0" borderId="13" xfId="161" applyNumberFormat="1" applyFont="1" applyFill="1" applyBorder="1" applyAlignment="1">
      <alignment horizontal="right" vertical="center"/>
    </xf>
    <xf numFmtId="0" fontId="0" fillId="29" borderId="0" xfId="0" applyNumberFormat="1" applyFill="1" applyBorder="1" applyAlignment="1" applyProtection="1"/>
    <xf numFmtId="4" fontId="52" fillId="0" borderId="0" xfId="0" applyNumberFormat="1" applyFont="1" applyFill="1" applyBorder="1" applyAlignment="1" applyProtection="1"/>
    <xf numFmtId="4" fontId="12" fillId="0" borderId="13" xfId="0" applyNumberFormat="1" applyFont="1" applyFill="1" applyBorder="1" applyAlignment="1" applyProtection="1">
      <alignment vertical="center"/>
    </xf>
    <xf numFmtId="4" fontId="10" fillId="0" borderId="13" xfId="0" applyNumberFormat="1" applyFont="1" applyFill="1" applyBorder="1" applyAlignment="1" applyProtection="1">
      <alignment vertical="center"/>
    </xf>
    <xf numFmtId="0" fontId="9" fillId="0" borderId="13" xfId="157" applyFont="1" applyBorder="1" applyAlignment="1">
      <alignment horizontal="left" vertical="center" wrapText="1"/>
    </xf>
    <xf numFmtId="0" fontId="46" fillId="29" borderId="0" xfId="0" applyFont="1" applyFill="1" applyAlignment="1">
      <alignment horizontal="right"/>
    </xf>
    <xf numFmtId="182" fontId="46" fillId="29" borderId="0" xfId="0" applyNumberFormat="1" applyFont="1" applyFill="1" applyAlignment="1">
      <alignment horizontal="right"/>
    </xf>
    <xf numFmtId="0" fontId="39" fillId="0" borderId="0" xfId="0" applyFont="1" applyFill="1"/>
    <xf numFmtId="49" fontId="14" fillId="0" borderId="0" xfId="0" applyNumberFormat="1" applyFont="1" applyFill="1" applyAlignment="1" applyProtection="1">
      <alignment horizontal="center"/>
    </xf>
    <xf numFmtId="0" fontId="39" fillId="0" borderId="0" xfId="0" applyNumberFormat="1" applyFont="1" applyFill="1" applyAlignment="1" applyProtection="1">
      <alignment horizontal="left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182" fontId="14" fillId="0" borderId="0" xfId="0" applyNumberFormat="1" applyFont="1" applyFill="1" applyAlignment="1">
      <alignment horizontal="right"/>
    </xf>
    <xf numFmtId="0" fontId="11" fillId="0" borderId="13" xfId="0" applyFont="1" applyBorder="1" applyAlignment="1">
      <alignment horizontal="center" vertical="center"/>
    </xf>
    <xf numFmtId="0" fontId="10" fillId="0" borderId="13" xfId="161" applyFont="1" applyBorder="1" applyAlignment="1">
      <alignment vertical="center"/>
    </xf>
    <xf numFmtId="4" fontId="10" fillId="0" borderId="13" xfId="161" applyNumberFormat="1" applyFont="1" applyBorder="1" applyAlignment="1">
      <alignment vertical="center"/>
    </xf>
    <xf numFmtId="0" fontId="51" fillId="0" borderId="0" xfId="159" applyNumberFormat="1" applyFont="1" applyFill="1" applyBorder="1" applyAlignment="1" applyProtection="1"/>
    <xf numFmtId="0" fontId="51" fillId="0" borderId="0" xfId="157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1" fontId="11" fillId="0" borderId="13" xfId="0" applyNumberFormat="1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left" vertical="center" wrapText="1"/>
    </xf>
    <xf numFmtId="4" fontId="12" fillId="0" borderId="13" xfId="0" applyNumberFormat="1" applyFont="1" applyFill="1" applyBorder="1" applyAlignment="1" applyProtection="1">
      <alignment horizontal="right" vertical="center"/>
    </xf>
    <xf numFmtId="4" fontId="12" fillId="29" borderId="13" xfId="0" applyNumberFormat="1" applyFont="1" applyFill="1" applyBorder="1" applyAlignment="1" applyProtection="1">
      <alignment vertical="center"/>
    </xf>
    <xf numFmtId="4" fontId="12" fillId="29" borderId="13" xfId="0" applyNumberFormat="1" applyFont="1" applyFill="1" applyBorder="1" applyAlignment="1" applyProtection="1">
      <alignment horizontal="right" vertical="center"/>
    </xf>
    <xf numFmtId="4" fontId="11" fillId="29" borderId="13" xfId="0" applyNumberFormat="1" applyFont="1" applyFill="1" applyBorder="1" applyAlignment="1" applyProtection="1">
      <alignment vertical="center"/>
    </xf>
    <xf numFmtId="1" fontId="9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left" vertical="center" wrapText="1"/>
    </xf>
    <xf numFmtId="4" fontId="10" fillId="0" borderId="13" xfId="0" applyNumberFormat="1" applyFont="1" applyFill="1" applyBorder="1" applyAlignment="1" applyProtection="1">
      <alignment horizontal="right" vertical="center"/>
    </xf>
    <xf numFmtId="4" fontId="10" fillId="29" borderId="13" xfId="0" applyNumberFormat="1" applyFont="1" applyFill="1" applyBorder="1" applyAlignment="1" applyProtection="1">
      <alignment vertical="center"/>
    </xf>
    <xf numFmtId="4" fontId="10" fillId="29" borderId="13" xfId="0" applyNumberFormat="1" applyFont="1" applyFill="1" applyBorder="1" applyAlignment="1" applyProtection="1">
      <alignment horizontal="right" vertical="center"/>
    </xf>
    <xf numFmtId="4" fontId="9" fillId="29" borderId="13" xfId="0" applyNumberFormat="1" applyFont="1" applyFill="1" applyBorder="1" applyAlignment="1" applyProtection="1">
      <alignment vertical="center"/>
    </xf>
    <xf numFmtId="2" fontId="9" fillId="0" borderId="13" xfId="0" applyNumberFormat="1" applyFont="1" applyBorder="1" applyAlignment="1">
      <alignment vertical="center" wrapText="1"/>
    </xf>
    <xf numFmtId="2" fontId="11" fillId="0" borderId="13" xfId="0" applyNumberFormat="1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1" fontId="12" fillId="28" borderId="13" xfId="0" applyNumberFormat="1" applyFont="1" applyFill="1" applyBorder="1" applyAlignment="1">
      <alignment horizontal="center" vertical="center" wrapText="1"/>
    </xf>
    <xf numFmtId="2" fontId="11" fillId="28" borderId="13" xfId="0" applyNumberFormat="1" applyFont="1" applyFill="1" applyBorder="1" applyAlignment="1" applyProtection="1">
      <alignment vertical="center" wrapText="1"/>
    </xf>
    <xf numFmtId="4" fontId="11" fillId="28" borderId="13" xfId="0" applyNumberFormat="1" applyFont="1" applyFill="1" applyBorder="1" applyAlignment="1" applyProtection="1">
      <alignment vertical="center"/>
    </xf>
    <xf numFmtId="4" fontId="12" fillId="28" borderId="13" xfId="0" applyNumberFormat="1" applyFont="1" applyFill="1" applyBorder="1" applyAlignment="1" applyProtection="1">
      <alignment vertical="center"/>
    </xf>
    <xf numFmtId="4" fontId="12" fillId="28" borderId="13" xfId="0" applyNumberFormat="1" applyFont="1" applyFill="1" applyBorder="1" applyAlignment="1" applyProtection="1">
      <alignment horizontal="right" vertical="center"/>
    </xf>
    <xf numFmtId="1" fontId="10" fillId="0" borderId="13" xfId="0" applyNumberFormat="1" applyFont="1" applyFill="1" applyBorder="1" applyAlignment="1">
      <alignment horizontal="center" vertical="center"/>
    </xf>
    <xf numFmtId="2" fontId="10" fillId="0" borderId="13" xfId="0" applyNumberFormat="1" applyFont="1" applyFill="1" applyBorder="1" applyAlignment="1">
      <alignment horizontal="left" vertical="center" wrapText="1"/>
    </xf>
    <xf numFmtId="4" fontId="10" fillId="0" borderId="13" xfId="155" applyNumberFormat="1" applyFont="1" applyBorder="1" applyAlignment="1">
      <alignment vertical="center"/>
    </xf>
    <xf numFmtId="2" fontId="10" fillId="0" borderId="13" xfId="0" applyNumberFormat="1" applyFont="1" applyBorder="1" applyAlignment="1">
      <alignment horizontal="left" vertical="center" wrapText="1"/>
    </xf>
    <xf numFmtId="1" fontId="12" fillId="28" borderId="13" xfId="0" applyNumberFormat="1" applyFont="1" applyFill="1" applyBorder="1" applyAlignment="1">
      <alignment horizontal="center" vertical="center"/>
    </xf>
    <xf numFmtId="2" fontId="11" fillId="28" borderId="13" xfId="0" applyNumberFormat="1" applyFont="1" applyFill="1" applyBorder="1" applyAlignment="1">
      <alignment vertical="center" wrapText="1"/>
    </xf>
    <xf numFmtId="2" fontId="10" fillId="0" borderId="13" xfId="0" applyNumberFormat="1" applyFont="1" applyFill="1" applyBorder="1" applyAlignment="1">
      <alignment vertical="center" wrapText="1"/>
    </xf>
    <xf numFmtId="4" fontId="10" fillId="29" borderId="13" xfId="164" applyNumberFormat="1" applyFont="1" applyFill="1" applyBorder="1" applyAlignment="1">
      <alignment vertical="center" wrapText="1"/>
    </xf>
    <xf numFmtId="2" fontId="10" fillId="0" borderId="13" xfId="0" applyNumberFormat="1" applyFont="1" applyBorder="1" applyAlignment="1">
      <alignment vertical="center" wrapText="1"/>
    </xf>
    <xf numFmtId="1" fontId="10" fillId="0" borderId="13" xfId="0" applyNumberFormat="1" applyFont="1" applyBorder="1" applyAlignment="1">
      <alignment horizontal="center" vertical="center"/>
    </xf>
    <xf numFmtId="2" fontId="9" fillId="0" borderId="13" xfId="157" applyNumberFormat="1" applyFont="1" applyBorder="1" applyAlignment="1">
      <alignment vertical="center" wrapText="1"/>
    </xf>
    <xf numFmtId="2" fontId="12" fillId="28" borderId="13" xfId="0" applyNumberFormat="1" applyFont="1" applyFill="1" applyBorder="1" applyAlignment="1" applyProtection="1">
      <alignment vertical="center" wrapText="1"/>
      <protection hidden="1"/>
    </xf>
    <xf numFmtId="2" fontId="12" fillId="0" borderId="13" xfId="0" applyNumberFormat="1" applyFont="1" applyFill="1" applyBorder="1" applyAlignment="1" applyProtection="1">
      <alignment vertical="center" wrapText="1"/>
      <protection hidden="1"/>
    </xf>
    <xf numFmtId="4" fontId="12" fillId="0" borderId="13" xfId="0" applyNumberFormat="1" applyFont="1" applyFill="1" applyBorder="1" applyAlignment="1">
      <alignment horizontal="right" vertical="center"/>
    </xf>
    <xf numFmtId="1" fontId="10" fillId="0" borderId="13" xfId="0" applyNumberFormat="1" applyFont="1" applyFill="1" applyBorder="1" applyAlignment="1">
      <alignment horizontal="center" vertical="center" wrapText="1"/>
    </xf>
    <xf numFmtId="2" fontId="10" fillId="0" borderId="13" xfId="0" applyNumberFormat="1" applyFont="1" applyFill="1" applyBorder="1" applyAlignment="1" applyProtection="1">
      <alignment vertical="center" wrapText="1"/>
      <protection hidden="1"/>
    </xf>
    <xf numFmtId="4" fontId="10" fillId="0" borderId="13" xfId="155" applyNumberFormat="1" applyFont="1" applyFill="1" applyBorder="1" applyAlignment="1">
      <alignment vertical="center"/>
    </xf>
    <xf numFmtId="4" fontId="12" fillId="0" borderId="13" xfId="0" applyNumberFormat="1" applyFont="1" applyFill="1" applyBorder="1" applyAlignment="1" applyProtection="1">
      <alignment horizontal="right" vertical="center" wrapText="1"/>
      <protection hidden="1"/>
    </xf>
    <xf numFmtId="2" fontId="10" fillId="0" borderId="13" xfId="156" applyNumberFormat="1" applyFont="1" applyFill="1" applyBorder="1" applyAlignment="1" applyProtection="1">
      <alignment horizontal="left" vertical="center" wrapText="1"/>
    </xf>
    <xf numFmtId="4" fontId="12" fillId="0" borderId="13" xfId="155" applyNumberFormat="1" applyFont="1" applyFill="1" applyBorder="1" applyAlignment="1">
      <alignment vertical="center"/>
    </xf>
    <xf numFmtId="1" fontId="12" fillId="0" borderId="13" xfId="0" applyNumberFormat="1" applyFont="1" applyFill="1" applyBorder="1" applyAlignment="1" applyProtection="1">
      <alignment horizontal="center" vertical="center"/>
      <protection hidden="1"/>
    </xf>
    <xf numFmtId="1" fontId="10" fillId="0" borderId="13" xfId="0" applyNumberFormat="1" applyFont="1" applyFill="1" applyBorder="1" applyAlignment="1" applyProtection="1">
      <alignment horizontal="center" vertical="center"/>
      <protection hidden="1"/>
    </xf>
    <xf numFmtId="1" fontId="11" fillId="28" borderId="13" xfId="0" applyNumberFormat="1" applyFont="1" applyFill="1" applyBorder="1" applyAlignment="1" applyProtection="1">
      <alignment horizontal="center" vertical="center"/>
    </xf>
    <xf numFmtId="2" fontId="10" fillId="0" borderId="13" xfId="162" applyNumberFormat="1" applyFont="1" applyFill="1" applyBorder="1" applyAlignment="1">
      <alignment horizontal="left" vertical="center" wrapText="1"/>
    </xf>
    <xf numFmtId="4" fontId="10" fillId="3" borderId="13" xfId="0" applyNumberFormat="1" applyFont="1" applyFill="1" applyBorder="1" applyAlignment="1">
      <alignment horizontal="right" vertical="center" wrapText="1"/>
    </xf>
    <xf numFmtId="4" fontId="54" fillId="0" borderId="13" xfId="0" applyNumberFormat="1" applyFont="1" applyFill="1" applyBorder="1" applyAlignment="1" applyProtection="1">
      <alignment vertical="center"/>
    </xf>
    <xf numFmtId="2" fontId="12" fillId="28" borderId="13" xfId="0" applyNumberFormat="1" applyFont="1" applyFill="1" applyBorder="1" applyAlignment="1">
      <alignment vertical="center" wrapText="1"/>
    </xf>
    <xf numFmtId="2" fontId="12" fillId="28" borderId="13" xfId="161" applyNumberFormat="1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2" fontId="0" fillId="0" borderId="0" xfId="0" applyNumberFormat="1" applyFill="1" applyBorder="1" applyAlignment="1" applyProtection="1"/>
    <xf numFmtId="39" fontId="7" fillId="3" borderId="0" xfId="0" applyNumberFormat="1" applyFont="1" applyFill="1" applyBorder="1" applyAlignment="1">
      <alignment horizontal="right" vertical="center" wrapText="1"/>
    </xf>
    <xf numFmtId="0" fontId="13" fillId="0" borderId="0" xfId="154" applyFont="1" applyBorder="1"/>
    <xf numFmtId="0" fontId="9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vertical="center" wrapText="1"/>
    </xf>
    <xf numFmtId="39" fontId="11" fillId="3" borderId="13" xfId="0" applyNumberFormat="1" applyFont="1" applyFill="1" applyBorder="1" applyAlignment="1">
      <alignment horizontal="right" vertical="center" wrapText="1"/>
    </xf>
    <xf numFmtId="39" fontId="59" fillId="3" borderId="14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0" fontId="9" fillId="0" borderId="13" xfId="157" applyNumberFormat="1" applyFont="1" applyFill="1" applyBorder="1" applyAlignment="1" applyProtection="1">
      <alignment vertical="center"/>
    </xf>
    <xf numFmtId="0" fontId="10" fillId="0" borderId="13" xfId="155" applyFont="1" applyBorder="1" applyAlignment="1">
      <alignment horizontal="center" vertical="center"/>
    </xf>
    <xf numFmtId="0" fontId="10" fillId="0" borderId="13" xfId="155" applyFont="1" applyBorder="1" applyAlignment="1">
      <alignment vertical="center" wrapText="1"/>
    </xf>
    <xf numFmtId="0" fontId="12" fillId="0" borderId="13" xfId="155" applyFont="1" applyBorder="1" applyAlignment="1">
      <alignment vertical="center" wrapText="1"/>
    </xf>
    <xf numFmtId="49" fontId="10" fillId="0" borderId="13" xfId="155" applyNumberFormat="1" applyFont="1" applyBorder="1" applyAlignment="1">
      <alignment horizontal="center" vertical="center"/>
    </xf>
    <xf numFmtId="49" fontId="12" fillId="0" borderId="13" xfId="155" applyNumberFormat="1" applyFont="1" applyBorder="1" applyAlignment="1">
      <alignment horizontal="center" vertical="center"/>
    </xf>
    <xf numFmtId="4" fontId="12" fillId="0" borderId="13" xfId="155" applyNumberFormat="1" applyFont="1" applyBorder="1" applyAlignment="1">
      <alignment vertical="center"/>
    </xf>
    <xf numFmtId="0" fontId="12" fillId="0" borderId="13" xfId="155" applyFont="1" applyBorder="1" applyAlignment="1">
      <alignment horizontal="center" vertical="center"/>
    </xf>
    <xf numFmtId="4" fontId="12" fillId="0" borderId="13" xfId="0" quotePrefix="1" applyNumberFormat="1" applyFont="1" applyBorder="1" applyAlignment="1">
      <alignment vertical="center" wrapText="1"/>
    </xf>
    <xf numFmtId="4" fontId="9" fillId="3" borderId="13" xfId="0" applyNumberFormat="1" applyFont="1" applyFill="1" applyBorder="1" applyAlignment="1">
      <alignment horizontal="right" vertical="center" wrapText="1"/>
    </xf>
    <xf numFmtId="0" fontId="10" fillId="0" borderId="13" xfId="0" applyNumberFormat="1" applyFont="1" applyFill="1" applyBorder="1" applyAlignment="1" applyProtection="1">
      <alignment vertical="center" wrapText="1"/>
    </xf>
    <xf numFmtId="0" fontId="9" fillId="0" borderId="13" xfId="0" applyNumberFormat="1" applyFont="1" applyFill="1" applyBorder="1" applyAlignment="1" applyProtection="1">
      <alignment vertical="center"/>
    </xf>
    <xf numFmtId="4" fontId="53" fillId="0" borderId="0" xfId="155" applyNumberFormat="1" applyBorder="1" applyAlignment="1">
      <alignment vertical="center"/>
    </xf>
    <xf numFmtId="0" fontId="9" fillId="3" borderId="16" xfId="0" applyFont="1" applyFill="1" applyBorder="1" applyAlignment="1">
      <alignment vertical="center" wrapText="1"/>
    </xf>
    <xf numFmtId="4" fontId="11" fillId="3" borderId="13" xfId="0" applyNumberFormat="1" applyFont="1" applyFill="1" applyBorder="1" applyAlignment="1">
      <alignment horizontal="right" vertical="center" wrapText="1"/>
    </xf>
    <xf numFmtId="4" fontId="11" fillId="3" borderId="13" xfId="0" applyNumberFormat="1" applyFont="1" applyFill="1" applyBorder="1" applyAlignment="1">
      <alignment vertical="center" wrapText="1"/>
    </xf>
    <xf numFmtId="4" fontId="9" fillId="3" borderId="13" xfId="0" applyNumberFormat="1" applyFont="1" applyFill="1" applyBorder="1" applyAlignment="1">
      <alignment vertical="center" wrapText="1"/>
    </xf>
    <xf numFmtId="0" fontId="9" fillId="3" borderId="17" xfId="0" applyFont="1" applyFill="1" applyBorder="1" applyAlignment="1">
      <alignment vertical="center" wrapText="1"/>
    </xf>
    <xf numFmtId="4" fontId="9" fillId="0" borderId="15" xfId="0" applyNumberFormat="1" applyFont="1" applyBorder="1" applyAlignment="1">
      <alignment horizontal="right" vertical="center"/>
    </xf>
    <xf numFmtId="1" fontId="10" fillId="0" borderId="15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2" fontId="11" fillId="28" borderId="13" xfId="0" applyNumberFormat="1" applyFont="1" applyFill="1" applyBorder="1" applyAlignment="1" applyProtection="1">
      <alignment horizontal="center" vertical="center" wrapText="1"/>
    </xf>
    <xf numFmtId="4" fontId="12" fillId="28" borderId="13" xfId="156" applyNumberFormat="1" applyFont="1" applyFill="1" applyBorder="1" applyAlignment="1" applyProtection="1">
      <alignment horizontal="right" vertical="center" wrapText="1"/>
    </xf>
    <xf numFmtId="0" fontId="9" fillId="3" borderId="18" xfId="0" applyFont="1" applyFill="1" applyBorder="1" applyAlignment="1">
      <alignment vertical="center" wrapText="1"/>
    </xf>
    <xf numFmtId="4" fontId="11" fillId="28" borderId="13" xfId="0" applyNumberFormat="1" applyFont="1" applyFill="1" applyBorder="1" applyAlignment="1">
      <alignment horizontal="right" vertical="center"/>
    </xf>
    <xf numFmtId="4" fontId="11" fillId="0" borderId="13" xfId="0" applyNumberFormat="1" applyFont="1" applyFill="1" applyBorder="1" applyAlignment="1">
      <alignment horizontal="right" vertical="center"/>
    </xf>
    <xf numFmtId="4" fontId="9" fillId="3" borderId="14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/>
    </xf>
    <xf numFmtId="4" fontId="11" fillId="3" borderId="14" xfId="0" applyNumberFormat="1" applyFont="1" applyFill="1" applyBorder="1" applyAlignment="1">
      <alignment horizontal="right" vertical="center" wrapText="1"/>
    </xf>
    <xf numFmtId="4" fontId="9" fillId="3" borderId="19" xfId="0" applyNumberFormat="1" applyFont="1" applyFill="1" applyBorder="1" applyAlignment="1">
      <alignment horizontal="right" vertical="center" wrapText="1"/>
    </xf>
    <xf numFmtId="4" fontId="9" fillId="3" borderId="20" xfId="0" applyNumberFormat="1" applyFont="1" applyFill="1" applyBorder="1" applyAlignment="1">
      <alignment vertical="center" wrapText="1"/>
    </xf>
    <xf numFmtId="4" fontId="9" fillId="3" borderId="21" xfId="0" applyNumberFormat="1" applyFont="1" applyFill="1" applyBorder="1" applyAlignment="1">
      <alignment vertical="center" wrapText="1"/>
    </xf>
    <xf numFmtId="4" fontId="10" fillId="3" borderId="14" xfId="0" applyNumberFormat="1" applyFont="1" applyFill="1" applyBorder="1" applyAlignment="1">
      <alignment horizontal="right" vertical="center" wrapText="1"/>
    </xf>
    <xf numFmtId="39" fontId="59" fillId="3" borderId="0" xfId="0" applyNumberFormat="1" applyFont="1" applyFill="1" applyBorder="1" applyAlignment="1">
      <alignment horizontal="right" vertical="center" wrapText="1"/>
    </xf>
    <xf numFmtId="0" fontId="57" fillId="29" borderId="0" xfId="0" applyFont="1" applyFill="1"/>
    <xf numFmtId="182" fontId="11" fillId="28" borderId="13" xfId="0" applyNumberFormat="1" applyFont="1" applyFill="1" applyBorder="1" applyAlignment="1">
      <alignment horizontal="right" vertical="center"/>
    </xf>
    <xf numFmtId="182" fontId="11" fillId="0" borderId="13" xfId="0" applyNumberFormat="1" applyFont="1" applyFill="1" applyBorder="1" applyAlignment="1">
      <alignment horizontal="right" vertical="center"/>
    </xf>
    <xf numFmtId="182" fontId="9" fillId="0" borderId="13" xfId="0" applyNumberFormat="1" applyFont="1" applyFill="1" applyBorder="1" applyAlignment="1">
      <alignment horizontal="right" vertical="center"/>
    </xf>
    <xf numFmtId="182" fontId="11" fillId="0" borderId="13" xfId="0" applyNumberFormat="1" applyFont="1" applyFill="1" applyBorder="1" applyAlignment="1" applyProtection="1">
      <alignment vertical="center"/>
    </xf>
    <xf numFmtId="0" fontId="14" fillId="29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182" fontId="9" fillId="0" borderId="15" xfId="0" applyNumberFormat="1" applyFont="1" applyFill="1" applyBorder="1" applyAlignment="1">
      <alignment horizontal="right" vertical="center"/>
    </xf>
    <xf numFmtId="4" fontId="9" fillId="0" borderId="13" xfId="155" applyNumberFormat="1" applyFont="1" applyBorder="1" applyAlignment="1">
      <alignment vertical="center"/>
    </xf>
    <xf numFmtId="3" fontId="50" fillId="0" borderId="0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Alignment="1" applyProtection="1"/>
    <xf numFmtId="182" fontId="14" fillId="0" borderId="13" xfId="143" applyNumberFormat="1" applyFont="1" applyFill="1" applyBorder="1" applyAlignment="1">
      <alignment horizontal="left" vertical="center" wrapText="1"/>
    </xf>
    <xf numFmtId="182" fontId="10" fillId="0" borderId="13" xfId="0" applyNumberFormat="1" applyFont="1" applyBorder="1"/>
    <xf numFmtId="182" fontId="10" fillId="29" borderId="13" xfId="0" applyNumberFormat="1" applyFont="1" applyFill="1" applyBorder="1" applyAlignment="1">
      <alignment horizontal="right" wrapText="1"/>
    </xf>
    <xf numFmtId="3" fontId="14" fillId="0" borderId="13" xfId="0" applyNumberFormat="1" applyFont="1" applyFill="1" applyBorder="1" applyAlignment="1">
      <alignment horizontal="left" vertical="center" wrapText="1"/>
    </xf>
    <xf numFmtId="49" fontId="46" fillId="0" borderId="13" xfId="0" applyNumberFormat="1" applyFont="1" applyFill="1" applyBorder="1" applyAlignment="1">
      <alignment horizontal="center" vertical="center" wrapText="1"/>
    </xf>
    <xf numFmtId="182" fontId="14" fillId="0" borderId="13" xfId="0" applyNumberFormat="1" applyFont="1" applyFill="1" applyBorder="1" applyAlignment="1">
      <alignment horizontal="left" vertical="center" wrapText="1"/>
    </xf>
    <xf numFmtId="49" fontId="46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 wrapText="1"/>
    </xf>
    <xf numFmtId="49" fontId="46" fillId="0" borderId="13" xfId="0" quotePrefix="1" applyNumberFormat="1" applyFont="1" applyFill="1" applyBorder="1" applyAlignment="1">
      <alignment horizontal="center" vertical="center" wrapText="1"/>
    </xf>
    <xf numFmtId="49" fontId="46" fillId="0" borderId="13" xfId="0" applyNumberFormat="1" applyFont="1" applyFill="1" applyBorder="1" applyAlignment="1" applyProtection="1">
      <alignment horizontal="center" vertical="center" wrapText="1"/>
    </xf>
    <xf numFmtId="3" fontId="14" fillId="0" borderId="13" xfId="0" applyNumberFormat="1" applyFont="1" applyFill="1" applyBorder="1" applyAlignment="1">
      <alignment vertical="center" wrapText="1"/>
    </xf>
    <xf numFmtId="0" fontId="14" fillId="0" borderId="13" xfId="143" applyNumberFormat="1" applyFont="1" applyFill="1" applyBorder="1" applyAlignment="1">
      <alignment horizontal="left" vertical="center" wrapText="1"/>
    </xf>
    <xf numFmtId="49" fontId="46" fillId="0" borderId="13" xfId="0" applyNumberFormat="1" applyFont="1" applyBorder="1" applyAlignment="1">
      <alignment horizontal="center" vertical="center" wrapText="1"/>
    </xf>
    <xf numFmtId="49" fontId="46" fillId="29" borderId="13" xfId="0" applyNumberFormat="1" applyFont="1" applyFill="1" applyBorder="1" applyAlignment="1">
      <alignment horizontal="center" vertical="center" wrapText="1"/>
    </xf>
    <xf numFmtId="182" fontId="14" fillId="0" borderId="13" xfId="143" applyNumberFormat="1" applyFont="1" applyFill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3" fontId="14" fillId="0" borderId="18" xfId="0" applyNumberFormat="1" applyFont="1" applyFill="1" applyBorder="1" applyAlignment="1">
      <alignment vertical="center" wrapText="1"/>
    </xf>
    <xf numFmtId="182" fontId="14" fillId="0" borderId="13" xfId="144" applyNumberFormat="1" applyFont="1" applyFill="1" applyBorder="1" applyAlignment="1">
      <alignment horizontal="left" vertical="center" wrapText="1"/>
    </xf>
    <xf numFmtId="182" fontId="14" fillId="0" borderId="13" xfId="179" applyNumberFormat="1" applyFont="1" applyFill="1" applyBorder="1" applyAlignment="1">
      <alignment vertical="center" wrapText="1"/>
    </xf>
    <xf numFmtId="0" fontId="46" fillId="0" borderId="13" xfId="0" applyNumberFormat="1" applyFont="1" applyFill="1" applyBorder="1" applyAlignment="1" applyProtection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1" fontId="46" fillId="0" borderId="13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 applyProtection="1">
      <alignment horizontal="right" vertical="center"/>
    </xf>
    <xf numFmtId="4" fontId="9" fillId="3" borderId="22" xfId="0" applyNumberFormat="1" applyFont="1" applyFill="1" applyBorder="1" applyAlignment="1">
      <alignment horizontal="right" vertical="center" wrapText="1"/>
    </xf>
    <xf numFmtId="49" fontId="46" fillId="28" borderId="13" xfId="0" applyNumberFormat="1" applyFont="1" applyFill="1" applyBorder="1" applyAlignment="1">
      <alignment horizontal="center" vertical="center"/>
    </xf>
    <xf numFmtId="0" fontId="46" fillId="28" borderId="13" xfId="0" applyFont="1" applyFill="1" applyBorder="1" applyAlignment="1">
      <alignment horizontal="center" vertical="center" wrapText="1"/>
    </xf>
    <xf numFmtId="182" fontId="42" fillId="28" borderId="13" xfId="0" applyNumberFormat="1" applyFont="1" applyFill="1" applyBorder="1" applyAlignment="1">
      <alignment horizontal="right" wrapText="1"/>
    </xf>
    <xf numFmtId="49" fontId="46" fillId="28" borderId="13" xfId="0" applyNumberFormat="1" applyFont="1" applyFill="1" applyBorder="1" applyAlignment="1">
      <alignment horizontal="center" vertical="center" wrapText="1"/>
    </xf>
    <xf numFmtId="3" fontId="46" fillId="28" borderId="13" xfId="0" applyNumberFormat="1" applyFont="1" applyFill="1" applyBorder="1" applyAlignment="1">
      <alignment horizontal="center" vertical="center" wrapText="1"/>
    </xf>
    <xf numFmtId="2" fontId="46" fillId="28" borderId="13" xfId="0" applyNumberFormat="1" applyFont="1" applyFill="1" applyBorder="1" applyAlignment="1">
      <alignment horizontal="center" vertical="center" wrapText="1"/>
    </xf>
    <xf numFmtId="0" fontId="46" fillId="28" borderId="13" xfId="0" applyFont="1" applyFill="1" applyBorder="1" applyAlignment="1">
      <alignment horizontal="center" vertical="center"/>
    </xf>
    <xf numFmtId="182" fontId="42" fillId="28" borderId="13" xfId="0" applyNumberFormat="1" applyFont="1" applyFill="1" applyBorder="1"/>
    <xf numFmtId="182" fontId="42" fillId="28" borderId="13" xfId="0" applyNumberFormat="1" applyFont="1" applyFill="1" applyBorder="1" applyAlignment="1">
      <alignment horizontal="right"/>
    </xf>
    <xf numFmtId="49" fontId="46" fillId="28" borderId="18" xfId="0" applyNumberFormat="1" applyFont="1" applyFill="1" applyBorder="1" applyAlignment="1">
      <alignment horizontal="center" vertical="center" wrapText="1"/>
    </xf>
    <xf numFmtId="0" fontId="46" fillId="28" borderId="18" xfId="0" applyFont="1" applyFill="1" applyBorder="1" applyAlignment="1">
      <alignment horizontal="center" vertical="center" wrapText="1"/>
    </xf>
    <xf numFmtId="3" fontId="46" fillId="28" borderId="18" xfId="0" applyNumberFormat="1" applyFont="1" applyFill="1" applyBorder="1" applyAlignment="1">
      <alignment horizontal="center" vertical="center" wrapText="1"/>
    </xf>
    <xf numFmtId="0" fontId="14" fillId="28" borderId="13" xfId="0" applyFont="1" applyFill="1" applyBorder="1" applyAlignment="1">
      <alignment horizontal="center"/>
    </xf>
    <xf numFmtId="0" fontId="42" fillId="28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 wrapText="1"/>
    </xf>
    <xf numFmtId="39" fontId="12" fillId="3" borderId="13" xfId="0" applyNumberFormat="1" applyFont="1" applyFill="1" applyBorder="1" applyAlignment="1">
      <alignment horizontal="right" vertical="center" wrapText="1"/>
    </xf>
    <xf numFmtId="182" fontId="12" fillId="0" borderId="13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left" vertical="center"/>
    </xf>
    <xf numFmtId="182" fontId="12" fillId="0" borderId="13" xfId="0" applyNumberFormat="1" applyFont="1" applyBorder="1" applyAlignment="1">
      <alignment vertical="center"/>
    </xf>
    <xf numFmtId="0" fontId="62" fillId="3" borderId="1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39" fontId="10" fillId="3" borderId="14" xfId="0" applyNumberFormat="1" applyFont="1" applyFill="1" applyBorder="1" applyAlignment="1">
      <alignment horizontal="right" vertical="center" wrapText="1"/>
    </xf>
    <xf numFmtId="4" fontId="11" fillId="3" borderId="0" xfId="0" applyNumberFormat="1" applyFont="1" applyFill="1" applyBorder="1" applyAlignment="1">
      <alignment horizontal="right" vertical="center" wrapText="1"/>
    </xf>
    <xf numFmtId="49" fontId="46" fillId="0" borderId="15" xfId="0" applyNumberFormat="1" applyFont="1" applyFill="1" applyBorder="1" applyAlignment="1">
      <alignment horizontal="center" vertical="center" wrapText="1"/>
    </xf>
    <xf numFmtId="182" fontId="10" fillId="0" borderId="13" xfId="0" applyNumberFormat="1" applyFont="1" applyFill="1" applyBorder="1"/>
    <xf numFmtId="49" fontId="46" fillId="30" borderId="13" xfId="0" applyNumberFormat="1" applyFont="1" applyFill="1" applyBorder="1" applyAlignment="1">
      <alignment horizontal="center" vertical="center" wrapText="1"/>
    </xf>
    <xf numFmtId="3" fontId="46" fillId="30" borderId="13" xfId="0" applyNumberFormat="1" applyFont="1" applyFill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182" fontId="42" fillId="30" borderId="13" xfId="0" applyNumberFormat="1" applyFont="1" applyFill="1" applyBorder="1" applyAlignment="1">
      <alignment horizontal="right"/>
    </xf>
    <xf numFmtId="3" fontId="63" fillId="0" borderId="0" xfId="143" applyNumberFormat="1" applyFont="1" applyFill="1" applyBorder="1" applyAlignment="1">
      <alignment horizontal="right" vertical="center"/>
    </xf>
    <xf numFmtId="49" fontId="57" fillId="31" borderId="13" xfId="0" applyNumberFormat="1" applyFont="1" applyFill="1" applyBorder="1" applyAlignment="1" applyProtection="1">
      <alignment horizontal="center" vertical="center" wrapText="1"/>
    </xf>
    <xf numFmtId="0" fontId="57" fillId="31" borderId="13" xfId="0" applyNumberFormat="1" applyFont="1" applyFill="1" applyBorder="1" applyAlignment="1" applyProtection="1">
      <alignment horizontal="center" vertical="center" wrapText="1"/>
    </xf>
    <xf numFmtId="0" fontId="58" fillId="31" borderId="13" xfId="0" applyFont="1" applyFill="1" applyBorder="1" applyAlignment="1">
      <alignment horizontal="center" vertical="center" wrapText="1"/>
    </xf>
    <xf numFmtId="0" fontId="51" fillId="31" borderId="13" xfId="0" applyFont="1" applyFill="1" applyBorder="1"/>
    <xf numFmtId="49" fontId="46" fillId="31" borderId="13" xfId="0" applyNumberFormat="1" applyFont="1" applyFill="1" applyBorder="1" applyAlignment="1">
      <alignment horizontal="center" vertical="center" wrapText="1"/>
    </xf>
    <xf numFmtId="0" fontId="51" fillId="0" borderId="13" xfId="0" applyFont="1" applyBorder="1"/>
    <xf numFmtId="49" fontId="46" fillId="32" borderId="13" xfId="0" applyNumberFormat="1" applyFont="1" applyFill="1" applyBorder="1" applyAlignment="1">
      <alignment horizontal="center" vertical="center" wrapText="1"/>
    </xf>
    <xf numFmtId="49" fontId="46" fillId="33" borderId="13" xfId="0" applyNumberFormat="1" applyFont="1" applyFill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49" fontId="63" fillId="29" borderId="13" xfId="0" applyNumberFormat="1" applyFont="1" applyFill="1" applyBorder="1" applyAlignment="1">
      <alignment horizontal="center" vertical="center"/>
    </xf>
    <xf numFmtId="0" fontId="63" fillId="29" borderId="13" xfId="0" applyNumberFormat="1" applyFont="1" applyFill="1" applyBorder="1" applyAlignment="1">
      <alignment horizontal="left" vertical="center" wrapText="1"/>
    </xf>
    <xf numFmtId="4" fontId="63" fillId="29" borderId="13" xfId="0" applyNumberFormat="1" applyFont="1" applyFill="1" applyBorder="1" applyAlignment="1">
      <alignment horizontal="right" vertical="center" wrapText="1"/>
    </xf>
    <xf numFmtId="4" fontId="63" fillId="29" borderId="13" xfId="143" applyNumberFormat="1" applyFont="1" applyFill="1" applyBorder="1" applyAlignment="1">
      <alignment horizontal="right" vertical="center"/>
    </xf>
    <xf numFmtId="0" fontId="63" fillId="0" borderId="0" xfId="0" applyFont="1" applyFill="1"/>
    <xf numFmtId="49" fontId="63" fillId="34" borderId="13" xfId="0" applyNumberFormat="1" applyFont="1" applyFill="1" applyBorder="1" applyAlignment="1">
      <alignment horizontal="center" vertical="center"/>
    </xf>
    <xf numFmtId="0" fontId="12" fillId="34" borderId="13" xfId="0" applyFont="1" applyFill="1" applyBorder="1" applyAlignment="1">
      <alignment horizontal="left" vertical="center" wrapText="1"/>
    </xf>
    <xf numFmtId="4" fontId="63" fillId="34" borderId="13" xfId="0" applyNumberFormat="1" applyFont="1" applyFill="1" applyBorder="1" applyAlignment="1">
      <alignment horizontal="right" vertical="center" wrapText="1"/>
    </xf>
    <xf numFmtId="4" fontId="63" fillId="34" borderId="13" xfId="143" applyNumberFormat="1" applyFont="1" applyFill="1" applyBorder="1" applyAlignment="1">
      <alignment horizontal="right" vertical="center"/>
    </xf>
    <xf numFmtId="49" fontId="63" fillId="0" borderId="13" xfId="0" applyNumberFormat="1" applyFont="1" applyFill="1" applyBorder="1" applyAlignment="1">
      <alignment horizontal="center" vertical="center"/>
    </xf>
    <xf numFmtId="0" fontId="10" fillId="29" borderId="13" xfId="0" applyFont="1" applyFill="1" applyBorder="1" applyAlignment="1">
      <alignment vertical="center" wrapText="1"/>
    </xf>
    <xf numFmtId="4" fontId="64" fillId="0" borderId="13" xfId="0" applyNumberFormat="1" applyFont="1" applyFill="1" applyBorder="1" applyAlignment="1">
      <alignment horizontal="right" vertical="center" wrapText="1"/>
    </xf>
    <xf numFmtId="4" fontId="64" fillId="0" borderId="13" xfId="143" applyNumberFormat="1" applyFont="1" applyFill="1" applyBorder="1" applyAlignment="1">
      <alignment horizontal="right" vertical="center"/>
    </xf>
    <xf numFmtId="4" fontId="50" fillId="34" borderId="13" xfId="143" applyNumberFormat="1" applyFont="1" applyFill="1" applyBorder="1" applyAlignment="1">
      <alignment horizontal="right" vertical="center"/>
    </xf>
    <xf numFmtId="0" fontId="10" fillId="29" borderId="13" xfId="0" applyNumberFormat="1" applyFont="1" applyFill="1" applyBorder="1" applyAlignment="1">
      <alignment vertical="center" wrapText="1"/>
    </xf>
    <xf numFmtId="0" fontId="65" fillId="0" borderId="13" xfId="0" applyFont="1" applyBorder="1" applyAlignment="1">
      <alignment vertical="center" wrapText="1"/>
    </xf>
    <xf numFmtId="0" fontId="65" fillId="0" borderId="0" xfId="0" applyFont="1" applyAlignment="1">
      <alignment vertical="center" wrapText="1"/>
    </xf>
    <xf numFmtId="4" fontId="9" fillId="0" borderId="0" xfId="157" applyNumberFormat="1" applyFont="1" applyBorder="1" applyAlignment="1">
      <alignment horizontal="right" vertical="center"/>
    </xf>
    <xf numFmtId="4" fontId="10" fillId="3" borderId="0" xfId="0" applyNumberFormat="1" applyFont="1" applyFill="1" applyBorder="1" applyAlignment="1">
      <alignment horizontal="right" vertical="center" wrapText="1"/>
    </xf>
    <xf numFmtId="4" fontId="9" fillId="3" borderId="0" xfId="0" applyNumberFormat="1" applyFont="1" applyFill="1" applyBorder="1" applyAlignment="1">
      <alignment horizontal="right" vertical="center" wrapText="1"/>
    </xf>
    <xf numFmtId="2" fontId="10" fillId="0" borderId="13" xfId="0" quotePrefix="1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/>
    </xf>
    <xf numFmtId="49" fontId="51" fillId="0" borderId="13" xfId="0" applyNumberFormat="1" applyFont="1" applyFill="1" applyBorder="1" applyAlignment="1" applyProtection="1">
      <alignment horizontal="center" vertical="center" wrapText="1"/>
    </xf>
    <xf numFmtId="0" fontId="51" fillId="0" borderId="13" xfId="0" applyNumberFormat="1" applyFont="1" applyFill="1" applyBorder="1" applyAlignment="1" applyProtection="1">
      <alignment horizontal="center" vertical="center" wrapText="1"/>
    </xf>
    <xf numFmtId="0" fontId="58" fillId="0" borderId="13" xfId="0" applyNumberFormat="1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>
      <alignment vertical="center" wrapText="1"/>
    </xf>
    <xf numFmtId="182" fontId="47" fillId="0" borderId="13" xfId="156" applyNumberFormat="1" applyFont="1" applyBorder="1" applyAlignment="1" applyProtection="1">
      <alignment horizontal="center" vertical="center" wrapText="1"/>
    </xf>
    <xf numFmtId="0" fontId="12" fillId="0" borderId="0" xfId="161" applyFont="1" applyAlignment="1">
      <alignment horizontal="center"/>
    </xf>
    <xf numFmtId="49" fontId="51" fillId="0" borderId="13" xfId="162" applyNumberFormat="1" applyFont="1" applyFill="1" applyBorder="1" applyAlignment="1" applyProtection="1">
      <alignment horizontal="center" vertical="center" wrapText="1"/>
    </xf>
    <xf numFmtId="0" fontId="51" fillId="0" borderId="13" xfId="162" applyNumberFormat="1" applyFont="1" applyFill="1" applyBorder="1" applyAlignment="1" applyProtection="1">
      <alignment horizontal="center" vertical="center" wrapText="1"/>
    </xf>
    <xf numFmtId="0" fontId="58" fillId="0" borderId="13" xfId="162" applyNumberFormat="1" applyFont="1" applyFill="1" applyBorder="1" applyAlignment="1" applyProtection="1">
      <alignment horizontal="center" vertical="center"/>
    </xf>
    <xf numFmtId="0" fontId="12" fillId="0" borderId="0" xfId="161" applyFont="1" applyAlignment="1">
      <alignment horizontal="center" vertical="center"/>
    </xf>
    <xf numFmtId="0" fontId="42" fillId="0" borderId="13" xfId="161" applyFont="1" applyBorder="1" applyAlignment="1">
      <alignment horizontal="center"/>
    </xf>
    <xf numFmtId="0" fontId="8" fillId="0" borderId="13" xfId="161" applyFont="1" applyBorder="1" applyAlignment="1">
      <alignment horizontal="center" vertical="center" wrapText="1"/>
    </xf>
    <xf numFmtId="14" fontId="1" fillId="0" borderId="13" xfId="156" applyNumberFormat="1" applyFont="1" applyBorder="1" applyAlignment="1" applyProtection="1">
      <alignment horizontal="center" vertical="center" wrapText="1"/>
    </xf>
    <xf numFmtId="0" fontId="1" fillId="0" borderId="13" xfId="156" applyFont="1" applyBorder="1" applyAlignment="1" applyProtection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0" fontId="3" fillId="0" borderId="13" xfId="153" applyNumberFormat="1" applyFont="1" applyFill="1" applyBorder="1" applyAlignment="1" applyProtection="1">
      <alignment horizontal="center" vertical="center"/>
    </xf>
    <xf numFmtId="1" fontId="1" fillId="0" borderId="13" xfId="179" applyNumberFormat="1" applyFont="1" applyBorder="1" applyAlignment="1">
      <alignment horizontal="center" vertical="center"/>
    </xf>
    <xf numFmtId="0" fontId="1" fillId="0" borderId="13" xfId="179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2" fontId="46" fillId="29" borderId="13" xfId="0" applyNumberFormat="1" applyFont="1" applyFill="1" applyBorder="1" applyAlignment="1">
      <alignment horizontal="center" vertical="center" wrapText="1"/>
    </xf>
    <xf numFmtId="49" fontId="46" fillId="0" borderId="15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top" wrapText="1"/>
    </xf>
  </cellXfs>
  <cellStyles count="186">
    <cellStyle name="”ќђќ‘ћ‚›‰" xfId="1"/>
    <cellStyle name="”љ‘ђћ‚ђќќ›‰" xfId="2"/>
    <cellStyle name="„…ќ…†ќ›‰" xfId="3"/>
    <cellStyle name="‡ђѓћ‹ћ‚ћљ1" xfId="4"/>
    <cellStyle name="‡ђѓћ‹ћ‚ћљ2" xfId="5"/>
    <cellStyle name="’ћѓћ‚›‰" xfId="6"/>
    <cellStyle name="20% - Акцент1" xfId="7"/>
    <cellStyle name="20% — акцент1" xfId="8"/>
    <cellStyle name="20% - Акцент1 2" xfId="9"/>
    <cellStyle name="20% - Акцент1_Додаток 1 " xfId="10"/>
    <cellStyle name="20% - Акцент2" xfId="11"/>
    <cellStyle name="20% — акцент2" xfId="12"/>
    <cellStyle name="20% - Акцент2 2" xfId="13"/>
    <cellStyle name="20% - Акцент2_Додаток 1 " xfId="14"/>
    <cellStyle name="20% - Акцент3" xfId="15"/>
    <cellStyle name="20% — акцент3" xfId="16"/>
    <cellStyle name="20% - Акцент3 2" xfId="17"/>
    <cellStyle name="20% - Акцент3_Додаток 1 " xfId="18"/>
    <cellStyle name="20% - Акцент4" xfId="19"/>
    <cellStyle name="20% — акцент4" xfId="20"/>
    <cellStyle name="20% - Акцент4 2" xfId="21"/>
    <cellStyle name="20% - Акцент4_Додаток 1 " xfId="22"/>
    <cellStyle name="20% - Акцент5" xfId="23"/>
    <cellStyle name="20% — акцент5" xfId="24"/>
    <cellStyle name="20% - Акцент5 2" xfId="25"/>
    <cellStyle name="20% - Акцент5_Додаток 1 " xfId="26"/>
    <cellStyle name="20% - Акцент6" xfId="27"/>
    <cellStyle name="20% — акцент6" xfId="28"/>
    <cellStyle name="20% - Акцент6 2" xfId="29"/>
    <cellStyle name="20% - Акцент6_Додаток 1 " xfId="30"/>
    <cellStyle name="20% – Акцентування1" xfId="31"/>
    <cellStyle name="20% – Акцентування2" xfId="32"/>
    <cellStyle name="20% – Акцентування3" xfId="33"/>
    <cellStyle name="20% – Акцентування4" xfId="34"/>
    <cellStyle name="20% – Акцентування5" xfId="35"/>
    <cellStyle name="20% – Акцентування6" xfId="36"/>
    <cellStyle name="40% - Акцент1" xfId="37"/>
    <cellStyle name="40% — акцент1" xfId="38"/>
    <cellStyle name="40% - Акцент1 2" xfId="39"/>
    <cellStyle name="40% - Акцент1_Додаток 1 " xfId="40"/>
    <cellStyle name="40% - Акцент2" xfId="41"/>
    <cellStyle name="40% — акцент2" xfId="42"/>
    <cellStyle name="40% - Акцент2 2" xfId="43"/>
    <cellStyle name="40% - Акцент2_Додаток 1 " xfId="44"/>
    <cellStyle name="40% - Акцент3" xfId="45"/>
    <cellStyle name="40% — акцент3" xfId="46"/>
    <cellStyle name="40% - Акцент3 2" xfId="47"/>
    <cellStyle name="40% - Акцент3_Додаток 1 " xfId="48"/>
    <cellStyle name="40% - Акцент4" xfId="49"/>
    <cellStyle name="40% — акцент4" xfId="50"/>
    <cellStyle name="40% - Акцент4 2" xfId="51"/>
    <cellStyle name="40% - Акцент4_Додаток 1 " xfId="52"/>
    <cellStyle name="40% - Акцент5" xfId="53"/>
    <cellStyle name="40% — акцент5" xfId="54"/>
    <cellStyle name="40% - Акцент5 2" xfId="55"/>
    <cellStyle name="40% - Акцент5_Додаток 1 " xfId="56"/>
    <cellStyle name="40% - Акцент6" xfId="57"/>
    <cellStyle name="40% — акцент6" xfId="58"/>
    <cellStyle name="40% - Акцент6 2" xfId="59"/>
    <cellStyle name="40% - Акцент6_Додаток 1 " xfId="60"/>
    <cellStyle name="40% – Акцентування1" xfId="61"/>
    <cellStyle name="40% – Акцентування2" xfId="62"/>
    <cellStyle name="40% – Акцентування3" xfId="63"/>
    <cellStyle name="40% – Акцентування4" xfId="64"/>
    <cellStyle name="40% – Акцентування5" xfId="65"/>
    <cellStyle name="40% – Акцентування6" xfId="66"/>
    <cellStyle name="60% - Акцент1" xfId="67"/>
    <cellStyle name="60% — акцент1" xfId="68"/>
    <cellStyle name="60% - Акцент1 2" xfId="69"/>
    <cellStyle name="60% - Акцент2" xfId="70"/>
    <cellStyle name="60% — акцент2" xfId="71"/>
    <cellStyle name="60% - Акцент2 2" xfId="72"/>
    <cellStyle name="60% - Акцент3" xfId="73"/>
    <cellStyle name="60% — акцент3" xfId="74"/>
    <cellStyle name="60% - Акцент3 2" xfId="75"/>
    <cellStyle name="60% - Акцент4" xfId="76"/>
    <cellStyle name="60% — акцент4" xfId="77"/>
    <cellStyle name="60% - Акцент4 2" xfId="78"/>
    <cellStyle name="60% - Акцент5" xfId="79"/>
    <cellStyle name="60% — акцент5" xfId="80"/>
    <cellStyle name="60% - Акцент5 2" xfId="81"/>
    <cellStyle name="60% - Акцент6" xfId="82"/>
    <cellStyle name="60% — акцент6" xfId="83"/>
    <cellStyle name="60% - Акцент6 2" xfId="84"/>
    <cellStyle name="60% – Акцентування1" xfId="85"/>
    <cellStyle name="60% – Акцентування2" xfId="86"/>
    <cellStyle name="60% – Акцентування3" xfId="87"/>
    <cellStyle name="60% – Акцентування4" xfId="88"/>
    <cellStyle name="60% – Акцентування5" xfId="89"/>
    <cellStyle name="60% – Акцентування6" xfId="90"/>
    <cellStyle name="Normal_meresha_07" xfId="91"/>
    <cellStyle name="Акцент1" xfId="92"/>
    <cellStyle name="Акцент1 2" xfId="93"/>
    <cellStyle name="Акцент2" xfId="94"/>
    <cellStyle name="Акцент2 2" xfId="95"/>
    <cellStyle name="Акцент3" xfId="96"/>
    <cellStyle name="Акцент3 2" xfId="97"/>
    <cellStyle name="Акцент4" xfId="98"/>
    <cellStyle name="Акцент4 2" xfId="99"/>
    <cellStyle name="Акцент5" xfId="100"/>
    <cellStyle name="Акцент5 2" xfId="101"/>
    <cellStyle name="Акцент6" xfId="102"/>
    <cellStyle name="Акцент6 2" xfId="103"/>
    <cellStyle name="Акцентування1" xfId="104"/>
    <cellStyle name="Акцентування2" xfId="105"/>
    <cellStyle name="Акцентування3" xfId="106"/>
    <cellStyle name="Акцентування4" xfId="107"/>
    <cellStyle name="Акцентування5" xfId="108"/>
    <cellStyle name="Акцентування6" xfId="109"/>
    <cellStyle name="Ввод  2" xfId="110"/>
    <cellStyle name="Вывод" xfId="111"/>
    <cellStyle name="Вывод 2" xfId="112"/>
    <cellStyle name="Вычисление" xfId="113"/>
    <cellStyle name="Вычисление 2" xfId="114"/>
    <cellStyle name="Добре" xfId="115"/>
    <cellStyle name="Заголовок 1" xfId="116" builtinId="16" customBuiltin="1"/>
    <cellStyle name="Заголовок 1 2" xfId="117"/>
    <cellStyle name="Заголовок 2" xfId="118" builtinId="17" customBuiltin="1"/>
    <cellStyle name="Заголовок 2 2" xfId="119"/>
    <cellStyle name="Заголовок 3" xfId="120" builtinId="18" customBuiltin="1"/>
    <cellStyle name="Заголовок 3 2" xfId="121"/>
    <cellStyle name="Заголовок 4" xfId="122" builtinId="19" customBuiltin="1"/>
    <cellStyle name="Заголовок 4 2" xfId="123"/>
    <cellStyle name="Звичайний 10" xfId="124"/>
    <cellStyle name="Звичайний 11" xfId="125"/>
    <cellStyle name="Звичайний 12" xfId="126"/>
    <cellStyle name="Звичайний 13" xfId="127"/>
    <cellStyle name="Звичайний 14" xfId="128"/>
    <cellStyle name="Звичайний 15" xfId="129"/>
    <cellStyle name="Звичайний 16" xfId="130"/>
    <cellStyle name="Звичайний 17" xfId="131"/>
    <cellStyle name="Звичайний 18" xfId="132"/>
    <cellStyle name="Звичайний 19" xfId="133"/>
    <cellStyle name="Звичайний 2" xfId="134"/>
    <cellStyle name="Звичайний 20" xfId="135"/>
    <cellStyle name="Звичайний 3" xfId="136"/>
    <cellStyle name="Звичайний 4" xfId="137"/>
    <cellStyle name="Звичайний 5" xfId="138"/>
    <cellStyle name="Звичайний 6" xfId="139"/>
    <cellStyle name="Звичайний 7" xfId="140"/>
    <cellStyle name="Звичайний 8" xfId="141"/>
    <cellStyle name="Звичайний 9" xfId="142"/>
    <cellStyle name="Звичайний_Додаток _ 3 зм_ни 4575" xfId="143"/>
    <cellStyle name="Звичайний_Додаток _ 3 зм_ни 4575_22.12.2020 Додатки бюджет 2021 Коди нові" xfId="144"/>
    <cellStyle name="Итог" xfId="145"/>
    <cellStyle name="Итог 2" xfId="146"/>
    <cellStyle name="Контрольная ячейка 2" xfId="147"/>
    <cellStyle name="Название 2" xfId="148"/>
    <cellStyle name="Нейтральный 2" xfId="149"/>
    <cellStyle name="Обчислення" xfId="150"/>
    <cellStyle name="Обычный" xfId="0" builtinId="0"/>
    <cellStyle name="Обычный 2" xfId="151"/>
    <cellStyle name="Обычный 3" xfId="152"/>
    <cellStyle name="Обычный__tmp_73606750015329." xfId="153"/>
    <cellStyle name="Обычный__tmp_73644435022141." xfId="154"/>
    <cellStyle name="Обычный_shabl_dod" xfId="155"/>
    <cellStyle name="Обычный_ZV1PIV98" xfId="156"/>
    <cellStyle name="Обычный_видатки" xfId="157"/>
    <cellStyle name="Обычный_Видатки_1" xfId="158"/>
    <cellStyle name="Обычный_видатки1" xfId="159"/>
    <cellStyle name="Обычный_Виконання за І квартал 2010 року" xfId="160"/>
    <cellStyle name="Обычный_Виконання за І квартал 2012 року" xfId="161"/>
    <cellStyle name="Обычный_звіт на 01.04.2019" xfId="162"/>
    <cellStyle name="Обычный_Звіт на 01.07.2019" xfId="163"/>
    <cellStyle name="Обычный_порівняння" xfId="164"/>
    <cellStyle name="Підсумок" xfId="165"/>
    <cellStyle name="Плохой" xfId="166"/>
    <cellStyle name="Плохой 2" xfId="167"/>
    <cellStyle name="Поганий" xfId="168"/>
    <cellStyle name="Пояснение" xfId="169"/>
    <cellStyle name="Пояснение 2" xfId="170"/>
    <cellStyle name="Примечание" xfId="171"/>
    <cellStyle name="Примечание 2" xfId="172"/>
    <cellStyle name="Примечание_Xl0000003_1" xfId="173"/>
    <cellStyle name="Примітка" xfId="174"/>
    <cellStyle name="Результат" xfId="175"/>
    <cellStyle name="Результат 1" xfId="176"/>
    <cellStyle name="Связанная ячейка 2" xfId="177"/>
    <cellStyle name="Середній" xfId="178"/>
    <cellStyle name="Стиль 1" xfId="179"/>
    <cellStyle name="Текст пояснення" xfId="180"/>
    <cellStyle name="Текст предупреждения 2" xfId="181"/>
    <cellStyle name="Тысячи [0]_Розподіл (2)" xfId="182"/>
    <cellStyle name="Тысячи_Розподіл (2)" xfId="183"/>
    <cellStyle name="Хороший 2" xfId="184"/>
    <cellStyle name="Џђћ–…ќ’ќ›‰" xfId="185"/>
  </cellStyles>
  <dxfs count="4"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428625</xdr:colOff>
      <xdr:row>56</xdr:row>
      <xdr:rowOff>104775</xdr:rowOff>
    </xdr:from>
    <xdr:to>
      <xdr:col>18</xdr:col>
      <xdr:colOff>123825</xdr:colOff>
      <xdr:row>57</xdr:row>
      <xdr:rowOff>0</xdr:rowOff>
    </xdr:to>
    <xdr:sp macro="" textlink="">
      <xdr:nvSpPr>
        <xdr:cNvPr id="2469" name="Oval 1"/>
        <xdr:cNvSpPr>
          <a:spLocks noChangeArrowheads="1"/>
        </xdr:cNvSpPr>
      </xdr:nvSpPr>
      <xdr:spPr bwMode="auto">
        <a:xfrm rot="2297410">
          <a:off x="14449425" y="20650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56</xdr:row>
      <xdr:rowOff>104775</xdr:rowOff>
    </xdr:from>
    <xdr:to>
      <xdr:col>18</xdr:col>
      <xdr:colOff>123825</xdr:colOff>
      <xdr:row>57</xdr:row>
      <xdr:rowOff>0</xdr:rowOff>
    </xdr:to>
    <xdr:sp macro="" textlink="">
      <xdr:nvSpPr>
        <xdr:cNvPr id="2470" name="Oval 2"/>
        <xdr:cNvSpPr>
          <a:spLocks noChangeArrowheads="1"/>
        </xdr:cNvSpPr>
      </xdr:nvSpPr>
      <xdr:spPr bwMode="auto">
        <a:xfrm rot="2297410">
          <a:off x="14449425" y="20650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56</xdr:row>
      <xdr:rowOff>104775</xdr:rowOff>
    </xdr:from>
    <xdr:to>
      <xdr:col>18</xdr:col>
      <xdr:colOff>123825</xdr:colOff>
      <xdr:row>57</xdr:row>
      <xdr:rowOff>0</xdr:rowOff>
    </xdr:to>
    <xdr:sp macro="" textlink="">
      <xdr:nvSpPr>
        <xdr:cNvPr id="2471" name="Oval 3"/>
        <xdr:cNvSpPr>
          <a:spLocks noChangeArrowheads="1"/>
        </xdr:cNvSpPr>
      </xdr:nvSpPr>
      <xdr:spPr bwMode="auto">
        <a:xfrm rot="2297410">
          <a:off x="14449425" y="20650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16</xdr:col>
      <xdr:colOff>428625</xdr:colOff>
      <xdr:row>56</xdr:row>
      <xdr:rowOff>104775</xdr:rowOff>
    </xdr:from>
    <xdr:to>
      <xdr:col>18</xdr:col>
      <xdr:colOff>123825</xdr:colOff>
      <xdr:row>57</xdr:row>
      <xdr:rowOff>0</xdr:rowOff>
    </xdr:to>
    <xdr:sp macro="" textlink="">
      <xdr:nvSpPr>
        <xdr:cNvPr id="2472" name="Oval 4"/>
        <xdr:cNvSpPr>
          <a:spLocks noChangeArrowheads="1"/>
        </xdr:cNvSpPr>
      </xdr:nvSpPr>
      <xdr:spPr bwMode="auto">
        <a:xfrm rot="2297410">
          <a:off x="14449425" y="20650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428625</xdr:colOff>
      <xdr:row>50</xdr:row>
      <xdr:rowOff>104775</xdr:rowOff>
    </xdr:from>
    <xdr:to>
      <xdr:col>25</xdr:col>
      <xdr:colOff>123825</xdr:colOff>
      <xdr:row>51</xdr:row>
      <xdr:rowOff>0</xdr:rowOff>
    </xdr:to>
    <xdr:sp macro="" textlink="">
      <xdr:nvSpPr>
        <xdr:cNvPr id="2473" name="Oval 5"/>
        <xdr:cNvSpPr>
          <a:spLocks noChangeArrowheads="1"/>
        </xdr:cNvSpPr>
      </xdr:nvSpPr>
      <xdr:spPr bwMode="auto">
        <a:xfrm rot="2297410">
          <a:off x="18716625" y="162306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428625</xdr:colOff>
      <xdr:row>50</xdr:row>
      <xdr:rowOff>104775</xdr:rowOff>
    </xdr:from>
    <xdr:to>
      <xdr:col>25</xdr:col>
      <xdr:colOff>123825</xdr:colOff>
      <xdr:row>51</xdr:row>
      <xdr:rowOff>0</xdr:rowOff>
    </xdr:to>
    <xdr:sp macro="" textlink="">
      <xdr:nvSpPr>
        <xdr:cNvPr id="2474" name="Oval 6"/>
        <xdr:cNvSpPr>
          <a:spLocks noChangeArrowheads="1"/>
        </xdr:cNvSpPr>
      </xdr:nvSpPr>
      <xdr:spPr bwMode="auto">
        <a:xfrm rot="2297410">
          <a:off x="18716625" y="162306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428625</xdr:colOff>
      <xdr:row>50</xdr:row>
      <xdr:rowOff>104775</xdr:rowOff>
    </xdr:from>
    <xdr:to>
      <xdr:col>25</xdr:col>
      <xdr:colOff>123825</xdr:colOff>
      <xdr:row>51</xdr:row>
      <xdr:rowOff>0</xdr:rowOff>
    </xdr:to>
    <xdr:sp macro="" textlink="">
      <xdr:nvSpPr>
        <xdr:cNvPr id="2475" name="Oval 7"/>
        <xdr:cNvSpPr>
          <a:spLocks noChangeArrowheads="1"/>
        </xdr:cNvSpPr>
      </xdr:nvSpPr>
      <xdr:spPr bwMode="auto">
        <a:xfrm rot="2297410">
          <a:off x="18716625" y="162306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23</xdr:col>
      <xdr:colOff>428625</xdr:colOff>
      <xdr:row>50</xdr:row>
      <xdr:rowOff>104775</xdr:rowOff>
    </xdr:from>
    <xdr:to>
      <xdr:col>25</xdr:col>
      <xdr:colOff>123825</xdr:colOff>
      <xdr:row>51</xdr:row>
      <xdr:rowOff>0</xdr:rowOff>
    </xdr:to>
    <xdr:sp macro="" textlink="">
      <xdr:nvSpPr>
        <xdr:cNvPr id="2476" name="Oval 8"/>
        <xdr:cNvSpPr>
          <a:spLocks noChangeArrowheads="1"/>
        </xdr:cNvSpPr>
      </xdr:nvSpPr>
      <xdr:spPr bwMode="auto">
        <a:xfrm rot="2297410">
          <a:off x="18716625" y="162306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54</xdr:row>
      <xdr:rowOff>104775</xdr:rowOff>
    </xdr:from>
    <xdr:to>
      <xdr:col>26</xdr:col>
      <xdr:colOff>123825</xdr:colOff>
      <xdr:row>55</xdr:row>
      <xdr:rowOff>0</xdr:rowOff>
    </xdr:to>
    <xdr:sp macro="" textlink="">
      <xdr:nvSpPr>
        <xdr:cNvPr id="2477" name="Oval 9"/>
        <xdr:cNvSpPr>
          <a:spLocks noChangeArrowheads="1"/>
        </xdr:cNvSpPr>
      </xdr:nvSpPr>
      <xdr:spPr bwMode="auto">
        <a:xfrm rot="2297410">
          <a:off x="19326225" y="19888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54</xdr:row>
      <xdr:rowOff>104775</xdr:rowOff>
    </xdr:from>
    <xdr:to>
      <xdr:col>26</xdr:col>
      <xdr:colOff>123825</xdr:colOff>
      <xdr:row>55</xdr:row>
      <xdr:rowOff>0</xdr:rowOff>
    </xdr:to>
    <xdr:sp macro="" textlink="">
      <xdr:nvSpPr>
        <xdr:cNvPr id="2478" name="Oval 10"/>
        <xdr:cNvSpPr>
          <a:spLocks noChangeArrowheads="1"/>
        </xdr:cNvSpPr>
      </xdr:nvSpPr>
      <xdr:spPr bwMode="auto">
        <a:xfrm rot="2297410">
          <a:off x="19326225" y="19888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54</xdr:row>
      <xdr:rowOff>104775</xdr:rowOff>
    </xdr:from>
    <xdr:to>
      <xdr:col>26</xdr:col>
      <xdr:colOff>123825</xdr:colOff>
      <xdr:row>55</xdr:row>
      <xdr:rowOff>0</xdr:rowOff>
    </xdr:to>
    <xdr:sp macro="" textlink="">
      <xdr:nvSpPr>
        <xdr:cNvPr id="2479" name="Oval 11"/>
        <xdr:cNvSpPr>
          <a:spLocks noChangeArrowheads="1"/>
        </xdr:cNvSpPr>
      </xdr:nvSpPr>
      <xdr:spPr bwMode="auto">
        <a:xfrm rot="2297410">
          <a:off x="19326225" y="19888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54</xdr:row>
      <xdr:rowOff>104775</xdr:rowOff>
    </xdr:from>
    <xdr:to>
      <xdr:col>26</xdr:col>
      <xdr:colOff>123825</xdr:colOff>
      <xdr:row>55</xdr:row>
      <xdr:rowOff>0</xdr:rowOff>
    </xdr:to>
    <xdr:sp macro="" textlink="">
      <xdr:nvSpPr>
        <xdr:cNvPr id="2480" name="Oval 12"/>
        <xdr:cNvSpPr>
          <a:spLocks noChangeArrowheads="1"/>
        </xdr:cNvSpPr>
      </xdr:nvSpPr>
      <xdr:spPr bwMode="auto">
        <a:xfrm rot="2297410">
          <a:off x="19326225" y="19888200"/>
          <a:ext cx="914400" cy="276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&#1055;&#1072;&#1089;&#1087;&#1086;&#1088;&#1090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06%202000\05%2006&#1076;&#1086;&#1076;%20&#1076;%20%20&#1089;&#1077;&#1089;%20&#1079;&#1084;&#1110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60;&#1059;\&#1042;&#1085;&#1077;&#1089;&#1077;&#1085;&#1085;&#1103;%20&#1079;&#1084;&#1110;&#1085;%20&#1076;&#1086;%20&#1073;&#1102;&#1076;&#1078;&#1077;&#1090;&#1091;\&#1047;&#1084;&#1110;&#1085;&#1080;%20&#1076;&#1086;%20&#1073;&#1102;&#1076;&#1078;&#1077;&#1090;&#1091;\&#1047;&#1084;&#1110;&#1085;&#1080;%20&#1076;&#1086;%20&#1073;&#1102;&#1076;&#1078;&#1077;&#1090;&#1091;\bud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Ficaj\&#1052;&#1086;&#1080;%20&#1076;&#1086;&#1082;&#1091;&#1084;&#1077;&#1085;&#1090;&#1099;\&#1041;&#1102;&#1076;&#1078;&#1077;&#1090;%202005\&#1056;&#1072;&#1076;&#1072;\bud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82;&#1089;&#1072;&#1085;&#1072;\&#1057;&#1091;&#1073;&#1074;&#1077;&#1085;&#1094;&#1110;&#1111;%20&#1079;%20&#1086;&#1073;&#1083;&#1072;&#1089;&#1085;&#1086;&#1075;&#1086;%20&#1073;&#1102;&#1076;&#1078;&#1077;&#1090;&#1091;\&#1057;&#1091;&#1073;&#1074;&#1077;&#1085;&#1094;&#1110;&#1111;%20%2029.03.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 дох  1"/>
      <sheetName val="дох обл на 1 06"/>
      <sheetName val="дох  на 1 06 "/>
      <sheetName val="вид обл на 1 06 "/>
      <sheetName val="дох на1 07"/>
      <sheetName val="дох на1 07 (2)"/>
      <sheetName val="вид обл на1 07"/>
      <sheetName val="вид обл на1 07 (2)"/>
      <sheetName val="дод на сес"/>
      <sheetName val="дод на сес (3)"/>
      <sheetName val="пропоз2"/>
      <sheetName val="пропоз(2)"/>
      <sheetName val="пропоз (3)"/>
      <sheetName val="дох на1 10 очік"/>
      <sheetName val="вид на1 10 очік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вид обᐻ на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д 1"/>
      <sheetName val="дод 2"/>
      <sheetName val="дод 3"/>
      <sheetName val="дод 4"/>
      <sheetName val="дод 5"/>
      <sheetName val=" дод 6"/>
      <sheetName val="дод 7"/>
      <sheetName val="вид ст91"/>
      <sheetName val="вик обл дох за 2000на сес"/>
      <sheetName val="вик обл вид за 2000 на с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ші субвенції"/>
      <sheetName val="Зведена (субвенції з ОБ) "/>
      <sheetName val="Зведена на 29.03.2024"/>
    </sheetNames>
    <sheetDataSet>
      <sheetData sheetId="0" refreshError="1"/>
      <sheetData sheetId="1" refreshError="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300000</v>
          </cell>
          <cell r="O10">
            <v>300000</v>
          </cell>
          <cell r="P10">
            <v>0</v>
          </cell>
          <cell r="Q10">
            <v>0</v>
          </cell>
          <cell r="R10">
            <v>300000</v>
          </cell>
          <cell r="S10">
            <v>0</v>
          </cell>
          <cell r="T10">
            <v>300000</v>
          </cell>
          <cell r="U10">
            <v>0</v>
          </cell>
          <cell r="V10">
            <v>0</v>
          </cell>
          <cell r="W10">
            <v>300000</v>
          </cell>
          <cell r="X10">
            <v>0</v>
          </cell>
          <cell r="Y10">
            <v>300000</v>
          </cell>
          <cell r="Z10">
            <v>0</v>
          </cell>
          <cell r="AA10">
            <v>0</v>
          </cell>
          <cell r="AB10">
            <v>300000</v>
          </cell>
          <cell r="AC10">
            <v>0</v>
          </cell>
          <cell r="AD10">
            <v>300000</v>
          </cell>
          <cell r="AE10">
            <v>0</v>
          </cell>
          <cell r="AF10">
            <v>0</v>
          </cell>
          <cell r="AG10">
            <v>300000</v>
          </cell>
          <cell r="AH10">
            <v>0</v>
          </cell>
          <cell r="AI10">
            <v>300000</v>
          </cell>
          <cell r="AJ10">
            <v>0</v>
          </cell>
          <cell r="AK10">
            <v>0</v>
          </cell>
          <cell r="AL10">
            <v>300000</v>
          </cell>
          <cell r="AM10">
            <v>0</v>
          </cell>
          <cell r="AN10">
            <v>300000</v>
          </cell>
          <cell r="AO10">
            <v>0</v>
          </cell>
          <cell r="AP10">
            <v>0</v>
          </cell>
          <cell r="AQ10">
            <v>300000</v>
          </cell>
          <cell r="AR10">
            <v>0</v>
          </cell>
          <cell r="AS10">
            <v>300000</v>
          </cell>
          <cell r="AT10">
            <v>0</v>
          </cell>
          <cell r="AU10">
            <v>0</v>
          </cell>
          <cell r="AV10">
            <v>300000</v>
          </cell>
          <cell r="AW10">
            <v>0</v>
          </cell>
          <cell r="AX10">
            <v>300000</v>
          </cell>
          <cell r="AY10">
            <v>0</v>
          </cell>
          <cell r="AZ10">
            <v>0</v>
          </cell>
          <cell r="BA10">
            <v>300000</v>
          </cell>
          <cell r="BB10">
            <v>0</v>
          </cell>
          <cell r="BC10">
            <v>300000</v>
          </cell>
          <cell r="BD10">
            <v>0</v>
          </cell>
          <cell r="BE10">
            <v>0</v>
          </cell>
          <cell r="BF10">
            <v>300000</v>
          </cell>
          <cell r="BG10">
            <v>0</v>
          </cell>
          <cell r="BH10">
            <v>300000</v>
          </cell>
          <cell r="BI10">
            <v>0</v>
          </cell>
          <cell r="BJ10">
            <v>0</v>
          </cell>
          <cell r="BK10">
            <v>300000</v>
          </cell>
          <cell r="BL10">
            <v>300000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150000</v>
          </cell>
          <cell r="O12">
            <v>150000</v>
          </cell>
          <cell r="P12">
            <v>0</v>
          </cell>
          <cell r="Q12">
            <v>0</v>
          </cell>
          <cell r="R12">
            <v>150000</v>
          </cell>
          <cell r="T12">
            <v>150000</v>
          </cell>
          <cell r="U12">
            <v>0</v>
          </cell>
          <cell r="V12">
            <v>0</v>
          </cell>
          <cell r="W12">
            <v>150000</v>
          </cell>
          <cell r="Y12">
            <v>150000</v>
          </cell>
          <cell r="Z12">
            <v>0</v>
          </cell>
          <cell r="AA12">
            <v>0</v>
          </cell>
          <cell r="AB12">
            <v>150000</v>
          </cell>
          <cell r="AD12">
            <v>150000</v>
          </cell>
          <cell r="AE12">
            <v>0</v>
          </cell>
          <cell r="AF12">
            <v>0</v>
          </cell>
          <cell r="AG12">
            <v>150000</v>
          </cell>
          <cell r="AI12">
            <v>150000</v>
          </cell>
          <cell r="AJ12">
            <v>0</v>
          </cell>
          <cell r="AK12">
            <v>0</v>
          </cell>
          <cell r="AL12">
            <v>150000</v>
          </cell>
          <cell r="AN12">
            <v>150000</v>
          </cell>
          <cell r="AO12">
            <v>0</v>
          </cell>
          <cell r="AP12">
            <v>0</v>
          </cell>
          <cell r="AQ12">
            <v>150000</v>
          </cell>
          <cell r="AS12">
            <v>150000</v>
          </cell>
          <cell r="AT12">
            <v>0</v>
          </cell>
          <cell r="AU12">
            <v>0</v>
          </cell>
          <cell r="AV12">
            <v>150000</v>
          </cell>
          <cell r="AX12">
            <v>150000</v>
          </cell>
          <cell r="AY12">
            <v>0</v>
          </cell>
          <cell r="AZ12">
            <v>0</v>
          </cell>
          <cell r="BA12">
            <v>150000</v>
          </cell>
          <cell r="BC12">
            <v>150000</v>
          </cell>
          <cell r="BD12">
            <v>0</v>
          </cell>
          <cell r="BE12">
            <v>0</v>
          </cell>
          <cell r="BF12">
            <v>150000</v>
          </cell>
          <cell r="BH12">
            <v>150000</v>
          </cell>
          <cell r="BI12">
            <v>0</v>
          </cell>
          <cell r="BJ12">
            <v>0</v>
          </cell>
          <cell r="BK12">
            <v>150000</v>
          </cell>
          <cell r="BL12">
            <v>150000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94"/>
  <sheetViews>
    <sheetView showZeros="0" zoomScaleNormal="100" workbookViewId="0">
      <pane xSplit="2" ySplit="6" topLeftCell="C81" activePane="bottomRight" state="frozen"/>
      <selection pane="topRight" activeCell="C1" sqref="C1"/>
      <selection pane="bottomLeft" activeCell="A10" sqref="A10"/>
      <selection pane="bottomRight" activeCell="H88" sqref="H88"/>
    </sheetView>
  </sheetViews>
  <sheetFormatPr defaultRowHeight="12.75" x14ac:dyDescent="0.2"/>
  <cols>
    <col min="1" max="1" width="10.140625" customWidth="1"/>
    <col min="2" max="2" width="45.7109375" style="8" customWidth="1"/>
    <col min="3" max="3" width="17.140625" customWidth="1"/>
    <col min="4" max="4" width="17.42578125" bestFit="1" customWidth="1"/>
    <col min="5" max="5" width="10.42578125" customWidth="1"/>
    <col min="6" max="7" width="15.85546875" customWidth="1"/>
    <col min="8" max="8" width="15.28515625" customWidth="1"/>
    <col min="9" max="9" width="9.42578125" customWidth="1"/>
    <col min="10" max="10" width="17.28515625" customWidth="1"/>
    <col min="11" max="11" width="17.42578125" bestFit="1" customWidth="1"/>
    <col min="12" max="12" width="10.28515625" customWidth="1"/>
  </cols>
  <sheetData>
    <row r="1" spans="1:15" ht="15.75" x14ac:dyDescent="0.25">
      <c r="A1" s="4" t="s">
        <v>237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5" ht="15.75" x14ac:dyDescent="0.25">
      <c r="A2" s="4" t="s">
        <v>191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">
      <c r="F3" s="189"/>
      <c r="G3" s="188"/>
      <c r="H3" s="79"/>
      <c r="L3" s="190" t="s">
        <v>238</v>
      </c>
    </row>
    <row r="4" spans="1:15" s="136" customFormat="1" ht="11.45" customHeight="1" x14ac:dyDescent="0.2">
      <c r="A4" s="3" t="s">
        <v>547</v>
      </c>
      <c r="B4" s="6" t="s">
        <v>548</v>
      </c>
      <c r="C4" s="5" t="s">
        <v>549</v>
      </c>
      <c r="D4" s="5"/>
      <c r="E4" s="5"/>
      <c r="F4" s="5" t="s">
        <v>550</v>
      </c>
      <c r="G4" s="5"/>
      <c r="H4" s="5"/>
      <c r="I4" s="5"/>
      <c r="J4" s="5" t="s">
        <v>551</v>
      </c>
      <c r="K4" s="5"/>
      <c r="L4" s="5"/>
    </row>
    <row r="5" spans="1:15" s="136" customFormat="1" ht="28.15" customHeight="1" x14ac:dyDescent="0.2">
      <c r="A5" s="3"/>
      <c r="B5" s="6"/>
      <c r="C5" s="2" t="s">
        <v>192</v>
      </c>
      <c r="D5" s="2" t="s">
        <v>193</v>
      </c>
      <c r="E5" s="2" t="s">
        <v>552</v>
      </c>
      <c r="F5" s="2" t="s">
        <v>192</v>
      </c>
      <c r="G5" s="2" t="s">
        <v>368</v>
      </c>
      <c r="H5" s="2" t="s">
        <v>193</v>
      </c>
      <c r="I5" s="2" t="s">
        <v>552</v>
      </c>
      <c r="J5" s="2" t="s">
        <v>369</v>
      </c>
      <c r="K5" s="2" t="s">
        <v>193</v>
      </c>
      <c r="L5" s="2" t="s">
        <v>553</v>
      </c>
    </row>
    <row r="6" spans="1:15" s="136" customFormat="1" ht="28.5" customHeight="1" x14ac:dyDescent="0.2">
      <c r="A6" s="3"/>
      <c r="B6" s="6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5" s="9" customFormat="1" ht="24" customHeight="1" x14ac:dyDescent="0.2">
      <c r="A7" s="15">
        <v>10000000</v>
      </c>
      <c r="B7" s="12" t="s">
        <v>97</v>
      </c>
      <c r="C7" s="16">
        <f>C8+C22+C30</f>
        <v>1232596000</v>
      </c>
      <c r="D7" s="16">
        <f>D8+D22+D30</f>
        <v>307815394.59999996</v>
      </c>
      <c r="E7" s="21">
        <f t="shared" ref="E7:E63" si="0">IF(C7=0,0,D7/C7*100)</f>
        <v>24.97293473287273</v>
      </c>
      <c r="F7" s="16">
        <f>F8+F22+F30</f>
        <v>6937500</v>
      </c>
      <c r="G7" s="16">
        <f>G8+G22+G30</f>
        <v>6937500</v>
      </c>
      <c r="H7" s="16">
        <f>H8+H22+H30</f>
        <v>1767377.1700000002</v>
      </c>
      <c r="I7" s="21">
        <f t="shared" ref="I7:I63" si="1">IF(G7=0,0,H7/G7*100)</f>
        <v>25.475706954954958</v>
      </c>
      <c r="J7" s="16">
        <f>J8+J22+J30</f>
        <v>1239533500</v>
      </c>
      <c r="K7" s="16">
        <f>K8+K22+K30</f>
        <v>309582771.76999998</v>
      </c>
      <c r="L7" s="22">
        <f>IF(J7=0,0,K7/J7*100)</f>
        <v>24.975748680451151</v>
      </c>
    </row>
    <row r="8" spans="1:15" s="9" customFormat="1" ht="47.45" customHeight="1" x14ac:dyDescent="0.2">
      <c r="A8" s="15">
        <v>11000000</v>
      </c>
      <c r="B8" s="12" t="s">
        <v>98</v>
      </c>
      <c r="C8" s="16">
        <f>C9+C15</f>
        <v>1214072200</v>
      </c>
      <c r="D8" s="16">
        <f>D9+D15</f>
        <v>303054928.89999998</v>
      </c>
      <c r="E8" s="21">
        <f t="shared" si="0"/>
        <v>24.961853907864786</v>
      </c>
      <c r="F8" s="16">
        <f>F9+F15</f>
        <v>0</v>
      </c>
      <c r="G8" s="16">
        <f>G9+G15</f>
        <v>0</v>
      </c>
      <c r="H8" s="16">
        <f>H9+H15</f>
        <v>0</v>
      </c>
      <c r="I8" s="21">
        <f t="shared" si="1"/>
        <v>0</v>
      </c>
      <c r="J8" s="16">
        <f>J9+J15</f>
        <v>1214072200</v>
      </c>
      <c r="K8" s="16">
        <f>K9+K15</f>
        <v>303054928.89999998</v>
      </c>
      <c r="L8" s="22">
        <f t="shared" ref="L8:L64" si="2">IF(J8=0,0,K8/J8*100)</f>
        <v>24.961853907864786</v>
      </c>
    </row>
    <row r="9" spans="1:15" s="9" customFormat="1" ht="29.45" customHeight="1" x14ac:dyDescent="0.2">
      <c r="A9" s="15">
        <v>11010000</v>
      </c>
      <c r="B9" s="12" t="s">
        <v>99</v>
      </c>
      <c r="C9" s="16">
        <f>SUM(C10:C14)</f>
        <v>1123032200</v>
      </c>
      <c r="D9" s="16">
        <f>SUM(D10:D14)</f>
        <v>233815488.69</v>
      </c>
      <c r="E9" s="21">
        <f t="shared" si="0"/>
        <v>20.820016442093113</v>
      </c>
      <c r="F9" s="16">
        <f>SUM(F10:F14)</f>
        <v>0</v>
      </c>
      <c r="G9" s="16">
        <f>SUM(G10:G14)</f>
        <v>0</v>
      </c>
      <c r="H9" s="16">
        <f>SUM(H10:H14)</f>
        <v>0</v>
      </c>
      <c r="I9" s="21">
        <f t="shared" si="1"/>
        <v>0</v>
      </c>
      <c r="J9" s="16">
        <f>SUM(J10:J14)</f>
        <v>1123032200</v>
      </c>
      <c r="K9" s="16">
        <f>SUM(K10:K14)</f>
        <v>233815488.69</v>
      </c>
      <c r="L9" s="22">
        <f t="shared" si="2"/>
        <v>20.820016442093113</v>
      </c>
    </row>
    <row r="10" spans="1:15" ht="52.9" customHeight="1" x14ac:dyDescent="0.2">
      <c r="A10" s="17">
        <v>11010100</v>
      </c>
      <c r="B10" s="11" t="s">
        <v>283</v>
      </c>
      <c r="C10" s="105">
        <v>1026209200</v>
      </c>
      <c r="D10" s="105">
        <v>218870273.25</v>
      </c>
      <c r="E10" s="23">
        <f t="shared" si="0"/>
        <v>21.32803654946769</v>
      </c>
      <c r="F10" s="19"/>
      <c r="G10" s="19"/>
      <c r="H10" s="19"/>
      <c r="I10" s="23">
        <f t="shared" si="1"/>
        <v>0</v>
      </c>
      <c r="J10" s="19">
        <f>C10+G10</f>
        <v>1026209200</v>
      </c>
      <c r="K10" s="19">
        <f>D10+H10</f>
        <v>218870273.25</v>
      </c>
      <c r="L10" s="24">
        <f t="shared" si="2"/>
        <v>21.32803654946769</v>
      </c>
      <c r="O10" s="16">
        <f>O11+O25+O33</f>
        <v>0</v>
      </c>
    </row>
    <row r="11" spans="1:15" ht="58.15" customHeight="1" x14ac:dyDescent="0.2">
      <c r="A11" s="17">
        <v>11010400</v>
      </c>
      <c r="B11" s="11" t="s">
        <v>290</v>
      </c>
      <c r="C11" s="105">
        <v>73723000</v>
      </c>
      <c r="D11" s="105">
        <v>7223024.6600000001</v>
      </c>
      <c r="E11" s="23">
        <f t="shared" si="0"/>
        <v>9.7975186305494901</v>
      </c>
      <c r="F11" s="19"/>
      <c r="G11" s="19"/>
      <c r="H11" s="19"/>
      <c r="I11" s="23">
        <f t="shared" si="1"/>
        <v>0</v>
      </c>
      <c r="J11" s="19">
        <f t="shared" ref="J11:J20" si="3">C11+G11</f>
        <v>73723000</v>
      </c>
      <c r="K11" s="19">
        <f>D11+H11</f>
        <v>7223024.6600000001</v>
      </c>
      <c r="L11" s="24">
        <f t="shared" si="2"/>
        <v>9.7975186305494901</v>
      </c>
    </row>
    <row r="12" spans="1:15" ht="48" customHeight="1" x14ac:dyDescent="0.2">
      <c r="A12" s="17">
        <v>11010500</v>
      </c>
      <c r="B12" s="11" t="s">
        <v>692</v>
      </c>
      <c r="C12" s="105">
        <v>20000000</v>
      </c>
      <c r="D12" s="105">
        <v>6159715.5999999996</v>
      </c>
      <c r="E12" s="23">
        <f t="shared" si="0"/>
        <v>30.798577999999999</v>
      </c>
      <c r="F12" s="19"/>
      <c r="G12" s="19"/>
      <c r="H12" s="19"/>
      <c r="I12" s="23">
        <f t="shared" si="1"/>
        <v>0</v>
      </c>
      <c r="J12" s="19">
        <f t="shared" si="3"/>
        <v>20000000</v>
      </c>
      <c r="K12" s="19">
        <f>D12+H12</f>
        <v>6159715.5999999996</v>
      </c>
      <c r="L12" s="24">
        <f t="shared" si="2"/>
        <v>30.798577999999999</v>
      </c>
    </row>
    <row r="13" spans="1:15" ht="48" customHeight="1" x14ac:dyDescent="0.2">
      <c r="A13" s="191" t="s">
        <v>434</v>
      </c>
      <c r="B13" s="187" t="s">
        <v>433</v>
      </c>
      <c r="C13" s="212">
        <v>2500000</v>
      </c>
      <c r="D13" s="105">
        <v>975452.78</v>
      </c>
      <c r="E13" s="23">
        <f t="shared" si="0"/>
        <v>39.0181112</v>
      </c>
      <c r="F13" s="19"/>
      <c r="G13" s="19"/>
      <c r="H13" s="19"/>
      <c r="I13" s="23"/>
      <c r="J13" s="19">
        <f>C13+G13</f>
        <v>2500000</v>
      </c>
      <c r="K13" s="19">
        <f>D13+H13</f>
        <v>975452.78</v>
      </c>
      <c r="L13" s="24">
        <f>IF(J13=0,0,K13/J13*100)</f>
        <v>39.0181112</v>
      </c>
    </row>
    <row r="14" spans="1:15" ht="63" customHeight="1" x14ac:dyDescent="0.2">
      <c r="A14" s="191">
        <v>11011300</v>
      </c>
      <c r="B14" s="217" t="s">
        <v>305</v>
      </c>
      <c r="C14" s="212">
        <v>600000</v>
      </c>
      <c r="D14" s="105">
        <v>587022.4</v>
      </c>
      <c r="E14" s="23">
        <f t="shared" si="0"/>
        <v>97.837066666666672</v>
      </c>
      <c r="F14" s="19"/>
      <c r="G14" s="19"/>
      <c r="H14" s="19"/>
      <c r="I14" s="23"/>
      <c r="J14" s="19">
        <f>C14+G14</f>
        <v>600000</v>
      </c>
      <c r="K14" s="19">
        <f>D14+H14</f>
        <v>587022.4</v>
      </c>
      <c r="L14" s="24">
        <f>IF(J14=0,0,K14/J14*100)</f>
        <v>97.837066666666672</v>
      </c>
    </row>
    <row r="15" spans="1:15" s="9" customFormat="1" ht="22.9" customHeight="1" x14ac:dyDescent="0.2">
      <c r="A15" s="15">
        <v>11020000</v>
      </c>
      <c r="B15" s="12" t="s">
        <v>87</v>
      </c>
      <c r="C15" s="16">
        <f>SUM(C16:C21)</f>
        <v>91040000</v>
      </c>
      <c r="D15" s="16">
        <f>SUM(D16:D21)</f>
        <v>69239440.209999993</v>
      </c>
      <c r="E15" s="21">
        <f t="shared" si="0"/>
        <v>76.053866663005266</v>
      </c>
      <c r="F15" s="16">
        <f>SUM(F16:F21)</f>
        <v>0</v>
      </c>
      <c r="G15" s="16">
        <f>SUM(G16:G21)</f>
        <v>0</v>
      </c>
      <c r="H15" s="16">
        <f>SUM(H16:H21)</f>
        <v>0</v>
      </c>
      <c r="I15" s="21">
        <f t="shared" si="1"/>
        <v>0</v>
      </c>
      <c r="J15" s="16">
        <f>SUM(J16:J21)</f>
        <v>91040000</v>
      </c>
      <c r="K15" s="16">
        <f>SUM(K16:K21)</f>
        <v>69239440.209999993</v>
      </c>
      <c r="L15" s="22">
        <f t="shared" si="2"/>
        <v>76.053866663005266</v>
      </c>
    </row>
    <row r="16" spans="1:15" ht="43.9" customHeight="1" x14ac:dyDescent="0.2">
      <c r="A16" s="17">
        <v>11020200</v>
      </c>
      <c r="B16" s="187" t="s">
        <v>644</v>
      </c>
      <c r="C16" s="105">
        <v>4500</v>
      </c>
      <c r="D16" s="105">
        <v>900</v>
      </c>
      <c r="E16" s="23">
        <f t="shared" si="0"/>
        <v>20</v>
      </c>
      <c r="F16" s="19"/>
      <c r="G16" s="19"/>
      <c r="H16" s="19"/>
      <c r="I16" s="23">
        <f t="shared" si="1"/>
        <v>0</v>
      </c>
      <c r="J16" s="19">
        <f t="shared" si="3"/>
        <v>4500</v>
      </c>
      <c r="K16" s="19">
        <f t="shared" ref="K16:K22" si="4">D16+H16</f>
        <v>900</v>
      </c>
      <c r="L16" s="24">
        <f t="shared" si="2"/>
        <v>20</v>
      </c>
    </row>
    <row r="17" spans="1:12" ht="45.6" customHeight="1" x14ac:dyDescent="0.2">
      <c r="A17" s="17">
        <v>11020300</v>
      </c>
      <c r="B17" s="187" t="s">
        <v>645</v>
      </c>
      <c r="C17" s="105">
        <v>12000000</v>
      </c>
      <c r="D17" s="105">
        <v>1659343.24</v>
      </c>
      <c r="E17" s="23">
        <f t="shared" si="0"/>
        <v>13.827860333333334</v>
      </c>
      <c r="F17" s="19"/>
      <c r="G17" s="19"/>
      <c r="H17" s="19"/>
      <c r="I17" s="23">
        <f t="shared" si="1"/>
        <v>0</v>
      </c>
      <c r="J17" s="19">
        <f t="shared" si="3"/>
        <v>12000000</v>
      </c>
      <c r="K17" s="19">
        <f t="shared" si="4"/>
        <v>1659343.24</v>
      </c>
      <c r="L17" s="24">
        <f t="shared" si="2"/>
        <v>13.827860333333334</v>
      </c>
    </row>
    <row r="18" spans="1:12" ht="34.9" customHeight="1" x14ac:dyDescent="0.2">
      <c r="A18" s="17">
        <v>11020500</v>
      </c>
      <c r="B18" s="187" t="s">
        <v>646</v>
      </c>
      <c r="C18" s="105">
        <v>1000000</v>
      </c>
      <c r="D18" s="105">
        <v>356709.9</v>
      </c>
      <c r="E18" s="23">
        <f t="shared" si="0"/>
        <v>35.670990000000003</v>
      </c>
      <c r="F18" s="19"/>
      <c r="G18" s="19"/>
      <c r="H18" s="19"/>
      <c r="I18" s="23">
        <f t="shared" si="1"/>
        <v>0</v>
      </c>
      <c r="J18" s="19">
        <f>C18+G18</f>
        <v>1000000</v>
      </c>
      <c r="K18" s="19">
        <f t="shared" si="4"/>
        <v>356709.9</v>
      </c>
      <c r="L18" s="24">
        <f t="shared" si="2"/>
        <v>35.670990000000003</v>
      </c>
    </row>
    <row r="19" spans="1:12" ht="25.15" customHeight="1" x14ac:dyDescent="0.2">
      <c r="A19" s="17">
        <v>11021000</v>
      </c>
      <c r="B19" s="187" t="s">
        <v>217</v>
      </c>
      <c r="C19" s="105">
        <v>78000000</v>
      </c>
      <c r="D19" s="105">
        <v>67174959.959999993</v>
      </c>
      <c r="E19" s="23">
        <f t="shared" si="0"/>
        <v>86.12174353846153</v>
      </c>
      <c r="F19" s="19"/>
      <c r="G19" s="19"/>
      <c r="H19" s="19"/>
      <c r="I19" s="23">
        <f t="shared" si="1"/>
        <v>0</v>
      </c>
      <c r="J19" s="19">
        <f t="shared" si="3"/>
        <v>78000000</v>
      </c>
      <c r="K19" s="19">
        <f t="shared" si="4"/>
        <v>67174959.959999993</v>
      </c>
      <c r="L19" s="24">
        <f t="shared" si="2"/>
        <v>86.12174353846153</v>
      </c>
    </row>
    <row r="20" spans="1:12" ht="67.150000000000006" customHeight="1" x14ac:dyDescent="0.2">
      <c r="A20" s="17">
        <v>11021600</v>
      </c>
      <c r="B20" s="187" t="s">
        <v>218</v>
      </c>
      <c r="C20" s="105">
        <v>35500</v>
      </c>
      <c r="D20" s="105">
        <v>46353.71</v>
      </c>
      <c r="E20" s="23">
        <f t="shared" si="0"/>
        <v>130.57383098591549</v>
      </c>
      <c r="F20" s="19"/>
      <c r="G20" s="19"/>
      <c r="H20" s="19"/>
      <c r="I20" s="23">
        <f t="shared" si="1"/>
        <v>0</v>
      </c>
      <c r="J20" s="19">
        <f t="shared" si="3"/>
        <v>35500</v>
      </c>
      <c r="K20" s="19">
        <f t="shared" si="4"/>
        <v>46353.71</v>
      </c>
      <c r="L20" s="24">
        <f t="shared" si="2"/>
        <v>130.57383098591549</v>
      </c>
    </row>
    <row r="21" spans="1:12" ht="54.75" customHeight="1" x14ac:dyDescent="0.2">
      <c r="A21" s="17">
        <v>11023000</v>
      </c>
      <c r="B21" s="187" t="s">
        <v>304</v>
      </c>
      <c r="C21" s="105"/>
      <c r="D21" s="105">
        <v>1173.4000000000001</v>
      </c>
      <c r="E21" s="23">
        <f t="shared" si="0"/>
        <v>0</v>
      </c>
      <c r="F21" s="19"/>
      <c r="G21" s="19"/>
      <c r="H21" s="19"/>
      <c r="I21" s="23">
        <f t="shared" si="1"/>
        <v>0</v>
      </c>
      <c r="J21" s="19">
        <f>C21+G21</f>
        <v>0</v>
      </c>
      <c r="K21" s="19">
        <f t="shared" si="4"/>
        <v>1173.4000000000001</v>
      </c>
      <c r="L21" s="24">
        <f>IF(J21=0,0,K21/J21*100)</f>
        <v>0</v>
      </c>
    </row>
    <row r="22" spans="1:12" s="9" customFormat="1" ht="31.5" x14ac:dyDescent="0.2">
      <c r="A22" s="15">
        <v>13000000</v>
      </c>
      <c r="B22" s="12" t="s">
        <v>732</v>
      </c>
      <c r="C22" s="16">
        <f>C23+C27</f>
        <v>18523800</v>
      </c>
      <c r="D22" s="16">
        <f>D23+D27</f>
        <v>4760465.6999999993</v>
      </c>
      <c r="E22" s="21">
        <f t="shared" si="0"/>
        <v>25.699185372331808</v>
      </c>
      <c r="F22" s="20"/>
      <c r="G22" s="20"/>
      <c r="H22" s="20"/>
      <c r="I22" s="21">
        <f t="shared" si="1"/>
        <v>0</v>
      </c>
      <c r="J22" s="20">
        <f t="shared" ref="J22:J29" si="5">C22+G22</f>
        <v>18523800</v>
      </c>
      <c r="K22" s="20">
        <f t="shared" si="4"/>
        <v>4760465.6999999993</v>
      </c>
      <c r="L22" s="22">
        <f t="shared" si="2"/>
        <v>25.699185372331808</v>
      </c>
    </row>
    <row r="23" spans="1:12" s="9" customFormat="1" ht="31.5" x14ac:dyDescent="0.2">
      <c r="A23" s="15">
        <v>13020000</v>
      </c>
      <c r="B23" s="12" t="s">
        <v>733</v>
      </c>
      <c r="C23" s="16">
        <f>SUM(C24:C26)</f>
        <v>8503800</v>
      </c>
      <c r="D23" s="16">
        <f>SUM(D24:D26)</f>
        <v>2112346.23</v>
      </c>
      <c r="E23" s="21">
        <f t="shared" si="0"/>
        <v>24.840027164326536</v>
      </c>
      <c r="F23" s="16">
        <f t="shared" ref="F23:K23" si="6">SUM(F24:F26)</f>
        <v>0</v>
      </c>
      <c r="G23" s="16">
        <f t="shared" si="6"/>
        <v>0</v>
      </c>
      <c r="H23" s="16">
        <f t="shared" si="6"/>
        <v>0</v>
      </c>
      <c r="I23" s="21">
        <f t="shared" si="1"/>
        <v>0</v>
      </c>
      <c r="J23" s="16">
        <f t="shared" si="6"/>
        <v>8503800</v>
      </c>
      <c r="K23" s="16">
        <f t="shared" si="6"/>
        <v>2112346.23</v>
      </c>
      <c r="L23" s="22">
        <f t="shared" si="2"/>
        <v>24.840027164326536</v>
      </c>
    </row>
    <row r="24" spans="1:12" ht="65.45" customHeight="1" x14ac:dyDescent="0.2">
      <c r="A24" s="17">
        <v>13020100</v>
      </c>
      <c r="B24" s="11" t="s">
        <v>734</v>
      </c>
      <c r="C24" s="105">
        <v>6456100</v>
      </c>
      <c r="D24" s="105">
        <v>1523563.81</v>
      </c>
      <c r="E24" s="23">
        <f t="shared" si="0"/>
        <v>23.598826071467297</v>
      </c>
      <c r="F24" s="19"/>
      <c r="G24" s="19"/>
      <c r="H24" s="19"/>
      <c r="I24" s="23">
        <f t="shared" si="1"/>
        <v>0</v>
      </c>
      <c r="J24" s="19">
        <f t="shared" si="5"/>
        <v>6456100</v>
      </c>
      <c r="K24" s="19">
        <f>D24+H24</f>
        <v>1523563.81</v>
      </c>
      <c r="L24" s="24">
        <f t="shared" si="2"/>
        <v>23.598826071467297</v>
      </c>
    </row>
    <row r="25" spans="1:12" ht="39" customHeight="1" x14ac:dyDescent="0.2">
      <c r="A25" s="17">
        <v>13020300</v>
      </c>
      <c r="B25" s="11" t="s">
        <v>735</v>
      </c>
      <c r="C25" s="105">
        <v>1292700</v>
      </c>
      <c r="D25" s="105">
        <v>388361.74</v>
      </c>
      <c r="E25" s="23">
        <f t="shared" si="0"/>
        <v>30.042681209870814</v>
      </c>
      <c r="F25" s="19"/>
      <c r="G25" s="19"/>
      <c r="H25" s="19"/>
      <c r="I25" s="23">
        <f t="shared" si="1"/>
        <v>0</v>
      </c>
      <c r="J25" s="19">
        <f t="shared" si="5"/>
        <v>1292700</v>
      </c>
      <c r="K25" s="19">
        <f>D25+H25</f>
        <v>388361.74</v>
      </c>
      <c r="L25" s="24">
        <f t="shared" si="2"/>
        <v>30.042681209870814</v>
      </c>
    </row>
    <row r="26" spans="1:12" ht="55.15" customHeight="1" x14ac:dyDescent="0.2">
      <c r="A26" s="17">
        <v>13020400</v>
      </c>
      <c r="B26" s="11" t="s">
        <v>557</v>
      </c>
      <c r="C26" s="105">
        <v>755000</v>
      </c>
      <c r="D26" s="105">
        <v>200420.68</v>
      </c>
      <c r="E26" s="23">
        <f t="shared" si="0"/>
        <v>26.545785430463575</v>
      </c>
      <c r="F26" s="19"/>
      <c r="G26" s="19"/>
      <c r="H26" s="19"/>
      <c r="I26" s="23">
        <f t="shared" si="1"/>
        <v>0</v>
      </c>
      <c r="J26" s="19">
        <f t="shared" si="5"/>
        <v>755000</v>
      </c>
      <c r="K26" s="19">
        <f>D26+H26</f>
        <v>200420.68</v>
      </c>
      <c r="L26" s="24">
        <f t="shared" si="2"/>
        <v>26.545785430463575</v>
      </c>
    </row>
    <row r="27" spans="1:12" s="9" customFormat="1" ht="27.6" customHeight="1" x14ac:dyDescent="0.2">
      <c r="A27" s="15">
        <v>13030000</v>
      </c>
      <c r="B27" s="12" t="s">
        <v>558</v>
      </c>
      <c r="C27" s="16">
        <f>SUM(C28:C29)</f>
        <v>10020000</v>
      </c>
      <c r="D27" s="16">
        <f t="shared" ref="D27:K27" si="7">SUM(D28:D29)</f>
        <v>2648119.4699999997</v>
      </c>
      <c r="E27" s="21">
        <f t="shared" si="0"/>
        <v>26.42833802395209</v>
      </c>
      <c r="F27" s="16">
        <f t="shared" si="7"/>
        <v>0</v>
      </c>
      <c r="G27" s="16">
        <f t="shared" si="7"/>
        <v>0</v>
      </c>
      <c r="H27" s="16">
        <f t="shared" si="7"/>
        <v>0</v>
      </c>
      <c r="I27" s="21">
        <f t="shared" si="1"/>
        <v>0</v>
      </c>
      <c r="J27" s="16">
        <f t="shared" si="7"/>
        <v>10020000</v>
      </c>
      <c r="K27" s="16">
        <f t="shared" si="7"/>
        <v>2648119.4699999997</v>
      </c>
      <c r="L27" s="22">
        <f t="shared" si="2"/>
        <v>26.42833802395209</v>
      </c>
    </row>
    <row r="28" spans="1:12" ht="52.15" customHeight="1" x14ac:dyDescent="0.2">
      <c r="A28" s="17">
        <v>13030100</v>
      </c>
      <c r="B28" s="11" t="s">
        <v>559</v>
      </c>
      <c r="C28" s="105">
        <v>9600000</v>
      </c>
      <c r="D28" s="105">
        <v>2603898.17</v>
      </c>
      <c r="E28" s="23">
        <f t="shared" si="0"/>
        <v>27.123939270833329</v>
      </c>
      <c r="F28" s="19"/>
      <c r="G28" s="19"/>
      <c r="H28" s="19"/>
      <c r="I28" s="23">
        <f t="shared" si="1"/>
        <v>0</v>
      </c>
      <c r="J28" s="19">
        <f t="shared" si="5"/>
        <v>9600000</v>
      </c>
      <c r="K28" s="19">
        <f>D28+H28</f>
        <v>2603898.17</v>
      </c>
      <c r="L28" s="24">
        <f t="shared" si="2"/>
        <v>27.123939270833329</v>
      </c>
    </row>
    <row r="29" spans="1:12" ht="36.6" customHeight="1" x14ac:dyDescent="0.2">
      <c r="A29" s="17">
        <v>13030800</v>
      </c>
      <c r="B29" s="11" t="s">
        <v>560</v>
      </c>
      <c r="C29" s="105">
        <v>420000</v>
      </c>
      <c r="D29" s="105">
        <v>44221.3</v>
      </c>
      <c r="E29" s="23">
        <f t="shared" si="0"/>
        <v>10.528880952380954</v>
      </c>
      <c r="F29" s="19"/>
      <c r="G29" s="19"/>
      <c r="H29" s="19"/>
      <c r="I29" s="23">
        <f t="shared" si="1"/>
        <v>0</v>
      </c>
      <c r="J29" s="19">
        <f t="shared" si="5"/>
        <v>420000</v>
      </c>
      <c r="K29" s="19">
        <f>D29+H29</f>
        <v>44221.3</v>
      </c>
      <c r="L29" s="24">
        <f t="shared" si="2"/>
        <v>10.528880952380954</v>
      </c>
    </row>
    <row r="30" spans="1:12" s="9" customFormat="1" ht="21.6" customHeight="1" x14ac:dyDescent="0.2">
      <c r="A30" s="15">
        <v>19000000</v>
      </c>
      <c r="B30" s="12" t="s">
        <v>561</v>
      </c>
      <c r="C30" s="20">
        <f>C31+C35</f>
        <v>0</v>
      </c>
      <c r="D30" s="20">
        <f>D31+D35</f>
        <v>0</v>
      </c>
      <c r="E30" s="21">
        <f t="shared" si="0"/>
        <v>0</v>
      </c>
      <c r="F30" s="20">
        <f>F31+F35</f>
        <v>6937500</v>
      </c>
      <c r="G30" s="20">
        <f>G31+G35</f>
        <v>6937500</v>
      </c>
      <c r="H30" s="20">
        <f>H31+H35</f>
        <v>1767377.1700000002</v>
      </c>
      <c r="I30" s="21">
        <f t="shared" si="1"/>
        <v>25.475706954954958</v>
      </c>
      <c r="J30" s="20">
        <f>J31+J35</f>
        <v>6937500</v>
      </c>
      <c r="K30" s="20">
        <f>K31+K35</f>
        <v>1767377.1700000002</v>
      </c>
      <c r="L30" s="22">
        <f t="shared" si="2"/>
        <v>25.475706954954958</v>
      </c>
    </row>
    <row r="31" spans="1:12" s="9" customFormat="1" ht="22.15" customHeight="1" x14ac:dyDescent="0.2">
      <c r="A31" s="15">
        <v>19010000</v>
      </c>
      <c r="B31" s="12" t="s">
        <v>562</v>
      </c>
      <c r="C31" s="20">
        <f>SUM(C32:C34)</f>
        <v>0</v>
      </c>
      <c r="D31" s="20">
        <f t="shared" ref="D31:K31" si="8">SUM(D32:D34)</f>
        <v>0</v>
      </c>
      <c r="E31" s="21">
        <f t="shared" si="0"/>
        <v>0</v>
      </c>
      <c r="F31" s="20">
        <f t="shared" si="8"/>
        <v>6937500</v>
      </c>
      <c r="G31" s="20">
        <f t="shared" si="8"/>
        <v>6937500</v>
      </c>
      <c r="H31" s="20">
        <f t="shared" si="8"/>
        <v>1767204.33</v>
      </c>
      <c r="I31" s="21">
        <f t="shared" si="1"/>
        <v>25.473215567567571</v>
      </c>
      <c r="J31" s="20">
        <f t="shared" si="8"/>
        <v>6937500</v>
      </c>
      <c r="K31" s="20">
        <f t="shared" si="8"/>
        <v>1767204.33</v>
      </c>
      <c r="L31" s="22">
        <f t="shared" si="2"/>
        <v>25.473215567567571</v>
      </c>
    </row>
    <row r="32" spans="1:12" ht="82.15" customHeight="1" x14ac:dyDescent="0.2">
      <c r="A32" s="17">
        <v>19010100</v>
      </c>
      <c r="B32" s="11" t="s">
        <v>563</v>
      </c>
      <c r="C32" s="19"/>
      <c r="D32" s="19"/>
      <c r="E32" s="23">
        <f t="shared" si="0"/>
        <v>0</v>
      </c>
      <c r="F32" s="105">
        <v>1089200</v>
      </c>
      <c r="G32" s="105">
        <v>1089200</v>
      </c>
      <c r="H32" s="105">
        <v>340515.01</v>
      </c>
      <c r="I32" s="23">
        <f t="shared" si="1"/>
        <v>31.262854388542049</v>
      </c>
      <c r="J32" s="19">
        <f t="shared" ref="J32:K34" si="9">C32+G32</f>
        <v>1089200</v>
      </c>
      <c r="K32" s="19">
        <f t="shared" si="9"/>
        <v>340515.01</v>
      </c>
      <c r="L32" s="24">
        <f t="shared" si="2"/>
        <v>31.262854388542049</v>
      </c>
    </row>
    <row r="33" spans="1:12" ht="36.6" customHeight="1" x14ac:dyDescent="0.2">
      <c r="A33" s="17">
        <v>19010200</v>
      </c>
      <c r="B33" s="11" t="s">
        <v>695</v>
      </c>
      <c r="C33" s="19"/>
      <c r="D33" s="19"/>
      <c r="E33" s="23">
        <f t="shared" si="0"/>
        <v>0</v>
      </c>
      <c r="F33" s="105">
        <v>2712600</v>
      </c>
      <c r="G33" s="105">
        <v>2712600</v>
      </c>
      <c r="H33" s="105">
        <v>706172.61</v>
      </c>
      <c r="I33" s="23">
        <f t="shared" si="1"/>
        <v>26.033053527980538</v>
      </c>
      <c r="J33" s="19">
        <f t="shared" si="9"/>
        <v>2712600</v>
      </c>
      <c r="K33" s="19">
        <f t="shared" si="9"/>
        <v>706172.61</v>
      </c>
      <c r="L33" s="24">
        <f t="shared" si="2"/>
        <v>26.033053527980538</v>
      </c>
    </row>
    <row r="34" spans="1:12" ht="64.150000000000006" customHeight="1" x14ac:dyDescent="0.2">
      <c r="A34" s="17">
        <v>19010300</v>
      </c>
      <c r="B34" s="11" t="s">
        <v>696</v>
      </c>
      <c r="C34" s="19"/>
      <c r="D34" s="19"/>
      <c r="E34" s="23">
        <f t="shared" si="0"/>
        <v>0</v>
      </c>
      <c r="F34" s="105">
        <v>3135700</v>
      </c>
      <c r="G34" s="105">
        <v>3135700</v>
      </c>
      <c r="H34" s="105">
        <v>720516.71</v>
      </c>
      <c r="I34" s="23">
        <f t="shared" si="1"/>
        <v>22.977858532385113</v>
      </c>
      <c r="J34" s="19">
        <f t="shared" si="9"/>
        <v>3135700</v>
      </c>
      <c r="K34" s="19">
        <f t="shared" si="9"/>
        <v>720516.71</v>
      </c>
      <c r="L34" s="24">
        <f t="shared" si="2"/>
        <v>22.977858532385113</v>
      </c>
    </row>
    <row r="35" spans="1:12" s="9" customFormat="1" ht="38.450000000000003" customHeight="1" x14ac:dyDescent="0.2">
      <c r="A35" s="15">
        <v>19050000</v>
      </c>
      <c r="B35" s="13" t="s">
        <v>460</v>
      </c>
      <c r="C35" s="20">
        <f>C36</f>
        <v>0</v>
      </c>
      <c r="D35" s="20">
        <f>D36</f>
        <v>0</v>
      </c>
      <c r="E35" s="21"/>
      <c r="F35" s="20">
        <f>F36</f>
        <v>0</v>
      </c>
      <c r="G35" s="20">
        <f>G36</f>
        <v>0</v>
      </c>
      <c r="H35" s="20">
        <f>H36</f>
        <v>172.84</v>
      </c>
      <c r="I35" s="21">
        <f t="shared" si="1"/>
        <v>0</v>
      </c>
      <c r="J35" s="20">
        <f>J36</f>
        <v>0</v>
      </c>
      <c r="K35" s="20">
        <f>K36</f>
        <v>172.84</v>
      </c>
      <c r="L35" s="24">
        <f t="shared" si="2"/>
        <v>0</v>
      </c>
    </row>
    <row r="36" spans="1:12" s="9" customFormat="1" ht="45.75" customHeight="1" x14ac:dyDescent="0.2">
      <c r="A36" s="17">
        <v>19050200</v>
      </c>
      <c r="B36" s="11" t="s">
        <v>17</v>
      </c>
      <c r="C36" s="19"/>
      <c r="D36" s="19"/>
      <c r="E36" s="23"/>
      <c r="F36" s="19"/>
      <c r="G36" s="19"/>
      <c r="H36" s="19">
        <v>172.84</v>
      </c>
      <c r="I36" s="23">
        <f t="shared" si="1"/>
        <v>0</v>
      </c>
      <c r="J36" s="19">
        <f>C36+G36</f>
        <v>0</v>
      </c>
      <c r="K36" s="19">
        <f>D36+H36</f>
        <v>172.84</v>
      </c>
      <c r="L36" s="24">
        <f>IF(J36=0,0,K36/J36*100)</f>
        <v>0</v>
      </c>
    </row>
    <row r="37" spans="1:12" s="9" customFormat="1" ht="28.15" customHeight="1" x14ac:dyDescent="0.2">
      <c r="A37" s="15">
        <v>20000000</v>
      </c>
      <c r="B37" s="12" t="s">
        <v>698</v>
      </c>
      <c r="C37" s="16">
        <f>C38+C45+C60+C66</f>
        <v>43183300</v>
      </c>
      <c r="D37" s="16">
        <f>D38+D45+D60+D66</f>
        <v>13196946.039999999</v>
      </c>
      <c r="E37" s="21">
        <f t="shared" si="0"/>
        <v>30.56030002338867</v>
      </c>
      <c r="F37" s="16">
        <f>F38+F45+F60+F66</f>
        <v>108601500</v>
      </c>
      <c r="G37" s="16">
        <f>G38+G45+G60+G66</f>
        <v>128063928.02</v>
      </c>
      <c r="H37" s="16">
        <f>H38+H45+H60+H66</f>
        <v>43611406</v>
      </c>
      <c r="I37" s="21">
        <f t="shared" si="1"/>
        <v>34.054402886337456</v>
      </c>
      <c r="J37" s="16">
        <f>J38+J45+J60+J66</f>
        <v>171247228.01999998</v>
      </c>
      <c r="K37" s="16">
        <f>K38+K45+K60+K66</f>
        <v>56808352.039999999</v>
      </c>
      <c r="L37" s="22">
        <f t="shared" si="2"/>
        <v>33.173297283016659</v>
      </c>
    </row>
    <row r="38" spans="1:12" s="9" customFormat="1" ht="40.9" customHeight="1" x14ac:dyDescent="0.2">
      <c r="A38" s="15">
        <v>21000000</v>
      </c>
      <c r="B38" s="12" t="s">
        <v>699</v>
      </c>
      <c r="C38" s="16">
        <f>C39+C41+C42+C44</f>
        <v>13000</v>
      </c>
      <c r="D38" s="16">
        <f>D39+D41+D42+D44</f>
        <v>451</v>
      </c>
      <c r="E38" s="21">
        <f t="shared" si="0"/>
        <v>3.4692307692307689</v>
      </c>
      <c r="F38" s="16">
        <f>F39+F41+F42+F44</f>
        <v>0</v>
      </c>
      <c r="G38" s="16">
        <f>G39+G41+G42+G44</f>
        <v>0</v>
      </c>
      <c r="H38" s="16">
        <f>H39+H41+H42+H44</f>
        <v>9876.61</v>
      </c>
      <c r="I38" s="21">
        <f t="shared" si="1"/>
        <v>0</v>
      </c>
      <c r="J38" s="16">
        <f>J39+J41+J42+J44</f>
        <v>13000</v>
      </c>
      <c r="K38" s="16">
        <f>K39+K41+K42+K44</f>
        <v>10327.61</v>
      </c>
      <c r="L38" s="22">
        <f t="shared" si="2"/>
        <v>79.443153846153848</v>
      </c>
    </row>
    <row r="39" spans="1:12" s="9" customFormat="1" ht="120" customHeight="1" x14ac:dyDescent="0.2">
      <c r="A39" s="15">
        <v>21010000</v>
      </c>
      <c r="B39" s="12" t="s">
        <v>700</v>
      </c>
      <c r="C39" s="16">
        <f>C40</f>
        <v>13000</v>
      </c>
      <c r="D39" s="16">
        <f t="shared" ref="D39:K39" si="10">D40</f>
        <v>60</v>
      </c>
      <c r="E39" s="21">
        <f t="shared" si="0"/>
        <v>0.46153846153846156</v>
      </c>
      <c r="F39" s="16">
        <f t="shared" si="10"/>
        <v>0</v>
      </c>
      <c r="G39" s="16">
        <f t="shared" si="10"/>
        <v>0</v>
      </c>
      <c r="H39" s="16">
        <f t="shared" si="10"/>
        <v>0</v>
      </c>
      <c r="I39" s="21">
        <f t="shared" si="1"/>
        <v>0</v>
      </c>
      <c r="J39" s="16">
        <f t="shared" si="10"/>
        <v>13000</v>
      </c>
      <c r="K39" s="16">
        <f t="shared" si="10"/>
        <v>60</v>
      </c>
      <c r="L39" s="22">
        <f t="shared" si="2"/>
        <v>0.46153846153846156</v>
      </c>
    </row>
    <row r="40" spans="1:12" ht="71.45" customHeight="1" x14ac:dyDescent="0.2">
      <c r="A40" s="17">
        <v>21010300</v>
      </c>
      <c r="B40" s="11" t="s">
        <v>701</v>
      </c>
      <c r="C40" s="205">
        <v>13000</v>
      </c>
      <c r="D40" s="205">
        <v>60</v>
      </c>
      <c r="E40" s="23">
        <f t="shared" si="0"/>
        <v>0.46153846153846156</v>
      </c>
      <c r="F40" s="19"/>
      <c r="G40" s="19"/>
      <c r="H40" s="19"/>
      <c r="I40" s="23">
        <f t="shared" si="1"/>
        <v>0</v>
      </c>
      <c r="J40" s="19">
        <f>C40+G40</f>
        <v>13000</v>
      </c>
      <c r="K40" s="19">
        <f>D40+H40</f>
        <v>60</v>
      </c>
      <c r="L40" s="24">
        <f t="shared" si="2"/>
        <v>0.46153846153846156</v>
      </c>
    </row>
    <row r="41" spans="1:12" s="9" customFormat="1" ht="37.9" customHeight="1" x14ac:dyDescent="0.2">
      <c r="A41" s="15">
        <v>21050000</v>
      </c>
      <c r="B41" s="13" t="s">
        <v>702</v>
      </c>
      <c r="C41" s="210"/>
      <c r="D41" s="16"/>
      <c r="E41" s="21">
        <f t="shared" si="0"/>
        <v>0</v>
      </c>
      <c r="F41" s="20"/>
      <c r="G41" s="20"/>
      <c r="H41" s="20"/>
      <c r="I41" s="21">
        <f t="shared" si="1"/>
        <v>0</v>
      </c>
      <c r="J41" s="19"/>
      <c r="K41" s="19"/>
      <c r="L41" s="24"/>
    </row>
    <row r="42" spans="1:12" s="9" customFormat="1" ht="24.6" customHeight="1" x14ac:dyDescent="0.2">
      <c r="A42" s="15">
        <v>21080000</v>
      </c>
      <c r="B42" s="192" t="s">
        <v>219</v>
      </c>
      <c r="C42" s="211">
        <f>C43</f>
        <v>0</v>
      </c>
      <c r="D42" s="211">
        <f>D43</f>
        <v>391</v>
      </c>
      <c r="E42" s="21">
        <f t="shared" si="0"/>
        <v>0</v>
      </c>
      <c r="F42" s="211"/>
      <c r="G42" s="211"/>
      <c r="H42" s="192">
        <f>H43</f>
        <v>0</v>
      </c>
      <c r="I42" s="21">
        <f t="shared" si="1"/>
        <v>0</v>
      </c>
      <c r="J42" s="20">
        <f>J43</f>
        <v>0</v>
      </c>
      <c r="K42" s="20">
        <f>K43</f>
        <v>391</v>
      </c>
      <c r="L42" s="22">
        <f>L43</f>
        <v>0</v>
      </c>
    </row>
    <row r="43" spans="1:12" s="9" customFormat="1" ht="24.6" customHeight="1" x14ac:dyDescent="0.2">
      <c r="A43" s="191" t="s">
        <v>221</v>
      </c>
      <c r="B43" s="187" t="s">
        <v>220</v>
      </c>
      <c r="C43" s="212"/>
      <c r="D43" s="205">
        <v>391</v>
      </c>
      <c r="E43" s="23">
        <f t="shared" si="0"/>
        <v>0</v>
      </c>
      <c r="F43" s="16"/>
      <c r="G43" s="16"/>
      <c r="H43" s="16"/>
      <c r="I43" s="21"/>
      <c r="J43" s="19">
        <f>C43+G43</f>
        <v>0</v>
      </c>
      <c r="K43" s="19">
        <f>D43+H43</f>
        <v>391</v>
      </c>
      <c r="L43" s="23">
        <f>IF(J43=0,0,K43/J43*100)</f>
        <v>0</v>
      </c>
    </row>
    <row r="44" spans="1:12" s="9" customFormat="1" ht="49.9" customHeight="1" x14ac:dyDescent="0.2">
      <c r="A44" s="15">
        <v>21110000</v>
      </c>
      <c r="B44" s="98" t="s">
        <v>564</v>
      </c>
      <c r="C44" s="20"/>
      <c r="D44" s="20"/>
      <c r="E44" s="21">
        <f t="shared" si="0"/>
        <v>0</v>
      </c>
      <c r="F44" s="281"/>
      <c r="G44" s="281"/>
      <c r="H44" s="281">
        <v>9876.61</v>
      </c>
      <c r="I44" s="282">
        <f t="shared" si="1"/>
        <v>0</v>
      </c>
      <c r="J44" s="20">
        <f>C44+G44</f>
        <v>0</v>
      </c>
      <c r="K44" s="20">
        <f>D44+H44</f>
        <v>9876.61</v>
      </c>
      <c r="L44" s="282">
        <f>IF(J44=0,0,K44/J44*100)</f>
        <v>0</v>
      </c>
    </row>
    <row r="45" spans="1:12" s="9" customFormat="1" ht="39" customHeight="1" x14ac:dyDescent="0.2">
      <c r="A45" s="15">
        <v>22000000</v>
      </c>
      <c r="B45" s="12" t="s">
        <v>637</v>
      </c>
      <c r="C45" s="16">
        <f>C46+C57+C59</f>
        <v>41170300</v>
      </c>
      <c r="D45" s="16">
        <f>D46+D57+D59</f>
        <v>10812483.649999999</v>
      </c>
      <c r="E45" s="21">
        <f t="shared" si="0"/>
        <v>26.262824536134055</v>
      </c>
      <c r="F45" s="16">
        <f t="shared" ref="F45:K45" si="11">F46+F57+F59</f>
        <v>0</v>
      </c>
      <c r="G45" s="16">
        <f t="shared" si="11"/>
        <v>0</v>
      </c>
      <c r="H45" s="16">
        <f t="shared" si="11"/>
        <v>0</v>
      </c>
      <c r="I45" s="21">
        <f t="shared" si="1"/>
        <v>0</v>
      </c>
      <c r="J45" s="16">
        <f t="shared" si="11"/>
        <v>41170300</v>
      </c>
      <c r="K45" s="16">
        <f t="shared" si="11"/>
        <v>10812483.649999999</v>
      </c>
      <c r="L45" s="22">
        <f t="shared" si="2"/>
        <v>26.262824536134055</v>
      </c>
    </row>
    <row r="46" spans="1:12" s="9" customFormat="1" ht="26.45" customHeight="1" x14ac:dyDescent="0.2">
      <c r="A46" s="15">
        <v>22010000</v>
      </c>
      <c r="B46" s="12" t="s">
        <v>638</v>
      </c>
      <c r="C46" s="16">
        <f>SUM(C47:C56)</f>
        <v>37376100</v>
      </c>
      <c r="D46" s="16">
        <f>SUM(D47:D56)</f>
        <v>9683044.3599999994</v>
      </c>
      <c r="E46" s="21">
        <f t="shared" si="0"/>
        <v>25.907048514960096</v>
      </c>
      <c r="F46" s="16">
        <f t="shared" ref="F46:K46" si="12">SUM(F47:F56)</f>
        <v>0</v>
      </c>
      <c r="G46" s="16">
        <f t="shared" si="12"/>
        <v>0</v>
      </c>
      <c r="H46" s="16">
        <f t="shared" si="12"/>
        <v>0</v>
      </c>
      <c r="I46" s="21">
        <f t="shared" si="1"/>
        <v>0</v>
      </c>
      <c r="J46" s="16">
        <f t="shared" si="12"/>
        <v>37376100</v>
      </c>
      <c r="K46" s="16">
        <f t="shared" si="12"/>
        <v>9683044.3599999994</v>
      </c>
      <c r="L46" s="22">
        <f t="shared" si="2"/>
        <v>25.907048514960096</v>
      </c>
    </row>
    <row r="47" spans="1:12" ht="102" customHeight="1" x14ac:dyDescent="0.2">
      <c r="A47" s="17">
        <v>22010200</v>
      </c>
      <c r="B47" s="11" t="s">
        <v>653</v>
      </c>
      <c r="C47" s="105">
        <v>34000</v>
      </c>
      <c r="D47" s="105">
        <v>22377.599999999999</v>
      </c>
      <c r="E47" s="23">
        <f t="shared" si="0"/>
        <v>65.816470588235291</v>
      </c>
      <c r="F47" s="19"/>
      <c r="G47" s="19"/>
      <c r="H47" s="19"/>
      <c r="I47" s="23">
        <f t="shared" si="1"/>
        <v>0</v>
      </c>
      <c r="J47" s="19">
        <f t="shared" ref="J47:J56" si="13">C47+G47</f>
        <v>34000</v>
      </c>
      <c r="K47" s="19">
        <f t="shared" ref="K47:K56" si="14">D47+H47</f>
        <v>22377.599999999999</v>
      </c>
      <c r="L47" s="24">
        <f t="shared" si="2"/>
        <v>65.816470588235291</v>
      </c>
    </row>
    <row r="48" spans="1:12" ht="88.9" customHeight="1" x14ac:dyDescent="0.2">
      <c r="A48" s="17">
        <v>22010500</v>
      </c>
      <c r="B48" s="11" t="s">
        <v>654</v>
      </c>
      <c r="C48" s="105">
        <v>27000</v>
      </c>
      <c r="D48" s="105">
        <v>6240</v>
      </c>
      <c r="E48" s="23">
        <f t="shared" si="0"/>
        <v>23.111111111111111</v>
      </c>
      <c r="F48" s="19"/>
      <c r="G48" s="19"/>
      <c r="H48" s="19"/>
      <c r="I48" s="23">
        <f t="shared" si="1"/>
        <v>0</v>
      </c>
      <c r="J48" s="19">
        <f t="shared" si="13"/>
        <v>27000</v>
      </c>
      <c r="K48" s="19">
        <f t="shared" si="14"/>
        <v>6240</v>
      </c>
      <c r="L48" s="24">
        <f t="shared" si="2"/>
        <v>23.111111111111111</v>
      </c>
    </row>
    <row r="49" spans="1:12" ht="78.75" x14ac:dyDescent="0.2">
      <c r="A49" s="17">
        <v>22010900</v>
      </c>
      <c r="B49" s="11" t="s">
        <v>655</v>
      </c>
      <c r="C49" s="18">
        <v>0</v>
      </c>
      <c r="D49" s="105">
        <v>890</v>
      </c>
      <c r="E49" s="23">
        <f t="shared" si="0"/>
        <v>0</v>
      </c>
      <c r="F49" s="19"/>
      <c r="G49" s="19"/>
      <c r="H49" s="19"/>
      <c r="I49" s="23">
        <f t="shared" si="1"/>
        <v>0</v>
      </c>
      <c r="J49" s="19">
        <f t="shared" si="13"/>
        <v>0</v>
      </c>
      <c r="K49" s="19">
        <f t="shared" si="14"/>
        <v>890</v>
      </c>
      <c r="L49" s="24">
        <f t="shared" si="2"/>
        <v>0</v>
      </c>
    </row>
    <row r="50" spans="1:12" ht="52.9" customHeight="1" x14ac:dyDescent="0.2">
      <c r="A50" s="17">
        <v>22011000</v>
      </c>
      <c r="B50" s="11" t="s">
        <v>656</v>
      </c>
      <c r="C50" s="105">
        <v>11556300</v>
      </c>
      <c r="D50" s="105">
        <v>3597519.63</v>
      </c>
      <c r="E50" s="23">
        <f t="shared" si="0"/>
        <v>31.130375898860365</v>
      </c>
      <c r="F50" s="19"/>
      <c r="G50" s="19"/>
      <c r="H50" s="19"/>
      <c r="I50" s="23">
        <f t="shared" si="1"/>
        <v>0</v>
      </c>
      <c r="J50" s="19">
        <f t="shared" si="13"/>
        <v>11556300</v>
      </c>
      <c r="K50" s="19">
        <f t="shared" si="14"/>
        <v>3597519.63</v>
      </c>
      <c r="L50" s="24">
        <f t="shared" si="2"/>
        <v>31.130375898860365</v>
      </c>
    </row>
    <row r="51" spans="1:12" ht="52.9" customHeight="1" x14ac:dyDescent="0.2">
      <c r="A51" s="17">
        <v>22011100</v>
      </c>
      <c r="B51" s="11" t="s">
        <v>657</v>
      </c>
      <c r="C51" s="105">
        <v>21238800</v>
      </c>
      <c r="D51" s="105">
        <v>5126418.13</v>
      </c>
      <c r="E51" s="23">
        <f t="shared" si="0"/>
        <v>24.137042252857977</v>
      </c>
      <c r="F51" s="19"/>
      <c r="G51" s="19"/>
      <c r="H51" s="19"/>
      <c r="I51" s="23">
        <f t="shared" si="1"/>
        <v>0</v>
      </c>
      <c r="J51" s="19">
        <f t="shared" si="13"/>
        <v>21238800</v>
      </c>
      <c r="K51" s="19">
        <f t="shared" si="14"/>
        <v>5126418.13</v>
      </c>
      <c r="L51" s="24">
        <f t="shared" si="2"/>
        <v>24.137042252857977</v>
      </c>
    </row>
    <row r="52" spans="1:12" ht="47.25" x14ac:dyDescent="0.2">
      <c r="A52" s="17">
        <v>22011800</v>
      </c>
      <c r="B52" s="11" t="s">
        <v>658</v>
      </c>
      <c r="C52" s="105">
        <v>2400000</v>
      </c>
      <c r="D52" s="105">
        <v>555564</v>
      </c>
      <c r="E52" s="23">
        <f t="shared" si="0"/>
        <v>23.148499999999999</v>
      </c>
      <c r="F52" s="19"/>
      <c r="G52" s="19"/>
      <c r="H52" s="19"/>
      <c r="I52" s="23">
        <f t="shared" si="1"/>
        <v>0</v>
      </c>
      <c r="J52" s="19">
        <f t="shared" si="13"/>
        <v>2400000</v>
      </c>
      <c r="K52" s="19">
        <f t="shared" si="14"/>
        <v>555564</v>
      </c>
      <c r="L52" s="24">
        <f t="shared" si="2"/>
        <v>23.148499999999999</v>
      </c>
    </row>
    <row r="53" spans="1:12" ht="25.9" customHeight="1" x14ac:dyDescent="0.2">
      <c r="A53" s="107">
        <v>22013100</v>
      </c>
      <c r="B53" s="11" t="s">
        <v>632</v>
      </c>
      <c r="C53" s="105">
        <v>1000</v>
      </c>
      <c r="D53" s="105"/>
      <c r="E53" s="23">
        <f t="shared" si="0"/>
        <v>0</v>
      </c>
      <c r="F53" s="19"/>
      <c r="G53" s="19"/>
      <c r="H53" s="19"/>
      <c r="I53" s="23"/>
      <c r="J53" s="19">
        <f t="shared" si="13"/>
        <v>1000</v>
      </c>
      <c r="K53" s="19">
        <f t="shared" si="14"/>
        <v>0</v>
      </c>
      <c r="L53" s="24"/>
    </row>
    <row r="54" spans="1:12" ht="31.5" x14ac:dyDescent="0.2">
      <c r="A54" s="107">
        <v>22013200</v>
      </c>
      <c r="B54" s="99" t="s">
        <v>659</v>
      </c>
      <c r="C54" s="116">
        <v>935000</v>
      </c>
      <c r="D54" s="116">
        <v>70000</v>
      </c>
      <c r="E54" s="23">
        <f t="shared" si="0"/>
        <v>7.4866310160427805</v>
      </c>
      <c r="F54" s="19"/>
      <c r="G54" s="19"/>
      <c r="H54" s="19"/>
      <c r="I54" s="23">
        <f t="shared" si="1"/>
        <v>0</v>
      </c>
      <c r="J54" s="19">
        <f t="shared" si="13"/>
        <v>935000</v>
      </c>
      <c r="K54" s="19">
        <f t="shared" si="14"/>
        <v>70000</v>
      </c>
      <c r="L54" s="24">
        <f t="shared" si="2"/>
        <v>7.4866310160427805</v>
      </c>
    </row>
    <row r="55" spans="1:12" ht="31.5" x14ac:dyDescent="0.2">
      <c r="A55" s="17">
        <v>22013300</v>
      </c>
      <c r="B55" s="11" t="s">
        <v>660</v>
      </c>
      <c r="C55" s="105">
        <v>675000</v>
      </c>
      <c r="D55" s="105">
        <v>88000</v>
      </c>
      <c r="E55" s="23">
        <f t="shared" si="0"/>
        <v>13.037037037037036</v>
      </c>
      <c r="F55" s="19"/>
      <c r="G55" s="19"/>
      <c r="H55" s="19"/>
      <c r="I55" s="23">
        <f t="shared" si="1"/>
        <v>0</v>
      </c>
      <c r="J55" s="19">
        <f t="shared" si="13"/>
        <v>675000</v>
      </c>
      <c r="K55" s="19">
        <f t="shared" si="14"/>
        <v>88000</v>
      </c>
      <c r="L55" s="24">
        <f t="shared" si="2"/>
        <v>13.037037037037036</v>
      </c>
    </row>
    <row r="56" spans="1:12" ht="31.5" x14ac:dyDescent="0.2">
      <c r="A56" s="17">
        <v>22013400</v>
      </c>
      <c r="B56" s="11" t="s">
        <v>661</v>
      </c>
      <c r="C56" s="105">
        <v>509000</v>
      </c>
      <c r="D56" s="105">
        <v>216035</v>
      </c>
      <c r="E56" s="23">
        <f t="shared" si="0"/>
        <v>42.443025540275045</v>
      </c>
      <c r="F56" s="19"/>
      <c r="G56" s="19"/>
      <c r="H56" s="19"/>
      <c r="I56" s="23">
        <f t="shared" si="1"/>
        <v>0</v>
      </c>
      <c r="J56" s="19">
        <f t="shared" si="13"/>
        <v>509000</v>
      </c>
      <c r="K56" s="19">
        <f t="shared" si="14"/>
        <v>216035</v>
      </c>
      <c r="L56" s="24">
        <f t="shared" si="2"/>
        <v>42.443025540275045</v>
      </c>
    </row>
    <row r="57" spans="1:12" s="9" customFormat="1" ht="57" customHeight="1" x14ac:dyDescent="0.2">
      <c r="A57" s="15">
        <v>22080000</v>
      </c>
      <c r="B57" s="12" t="s">
        <v>704</v>
      </c>
      <c r="C57" s="16">
        <f>C58</f>
        <v>3793200</v>
      </c>
      <c r="D57" s="16">
        <f t="shared" ref="D57:K57" si="15">D58</f>
        <v>1129439.29</v>
      </c>
      <c r="E57" s="21">
        <f t="shared" si="0"/>
        <v>29.775368817884633</v>
      </c>
      <c r="F57" s="16">
        <f t="shared" si="15"/>
        <v>0</v>
      </c>
      <c r="G57" s="16">
        <f t="shared" si="15"/>
        <v>0</v>
      </c>
      <c r="H57" s="16">
        <f t="shared" si="15"/>
        <v>0</v>
      </c>
      <c r="I57" s="21">
        <f t="shared" si="1"/>
        <v>0</v>
      </c>
      <c r="J57" s="16">
        <f t="shared" si="15"/>
        <v>3793200</v>
      </c>
      <c r="K57" s="16">
        <f t="shared" si="15"/>
        <v>1129439.29</v>
      </c>
      <c r="L57" s="22">
        <f t="shared" si="2"/>
        <v>29.775368817884633</v>
      </c>
    </row>
    <row r="58" spans="1:12" ht="83.45" customHeight="1" x14ac:dyDescent="0.2">
      <c r="A58" s="17">
        <v>22080400</v>
      </c>
      <c r="B58" s="11" t="s">
        <v>705</v>
      </c>
      <c r="C58" s="105">
        <v>3793200</v>
      </c>
      <c r="D58" s="105">
        <v>1129439.29</v>
      </c>
      <c r="E58" s="23">
        <f t="shared" si="0"/>
        <v>29.775368817884633</v>
      </c>
      <c r="F58" s="19"/>
      <c r="G58" s="19"/>
      <c r="H58" s="19"/>
      <c r="I58" s="23">
        <f t="shared" si="1"/>
        <v>0</v>
      </c>
      <c r="J58" s="19">
        <f>C58+G58</f>
        <v>3793200</v>
      </c>
      <c r="K58" s="19">
        <f>D58+H58</f>
        <v>1129439.29</v>
      </c>
      <c r="L58" s="24">
        <f t="shared" si="2"/>
        <v>29.775368817884633</v>
      </c>
    </row>
    <row r="59" spans="1:12" s="9" customFormat="1" ht="124.15" customHeight="1" x14ac:dyDescent="0.2">
      <c r="A59" s="15">
        <v>22130000</v>
      </c>
      <c r="B59" s="13" t="s">
        <v>706</v>
      </c>
      <c r="C59" s="193">
        <v>1000</v>
      </c>
      <c r="D59" s="193"/>
      <c r="E59" s="21">
        <f t="shared" si="0"/>
        <v>0</v>
      </c>
      <c r="F59" s="20"/>
      <c r="G59" s="20"/>
      <c r="H59" s="20"/>
      <c r="I59" s="21">
        <f t="shared" si="1"/>
        <v>0</v>
      </c>
      <c r="J59" s="20">
        <f>C59+G59</f>
        <v>1000</v>
      </c>
      <c r="K59" s="20">
        <f>D59+H59</f>
        <v>0</v>
      </c>
      <c r="L59" s="22">
        <f t="shared" si="2"/>
        <v>0</v>
      </c>
    </row>
    <row r="60" spans="1:12" s="9" customFormat="1" ht="15.75" x14ac:dyDescent="0.2">
      <c r="A60" s="15">
        <v>24000000</v>
      </c>
      <c r="B60" s="12" t="s">
        <v>707</v>
      </c>
      <c r="C60" s="16">
        <f>C61+C64</f>
        <v>2000000</v>
      </c>
      <c r="D60" s="16">
        <f>D61+D64</f>
        <v>2384011.39</v>
      </c>
      <c r="E60" s="21">
        <f t="shared" si="0"/>
        <v>119.2005695</v>
      </c>
      <c r="F60" s="16">
        <f>F61+F64</f>
        <v>856000</v>
      </c>
      <c r="G60" s="16">
        <f>G61+G64</f>
        <v>856000</v>
      </c>
      <c r="H60" s="16">
        <f>H61+H64</f>
        <v>408940</v>
      </c>
      <c r="I60" s="21">
        <f t="shared" si="1"/>
        <v>47.773364485981304</v>
      </c>
      <c r="J60" s="16">
        <f>J61+J64</f>
        <v>2856000</v>
      </c>
      <c r="K60" s="16">
        <f>K61+K64</f>
        <v>2792951.39</v>
      </c>
      <c r="L60" s="22">
        <f t="shared" si="2"/>
        <v>97.792415616246515</v>
      </c>
    </row>
    <row r="61" spans="1:12" s="9" customFormat="1" ht="15.75" x14ac:dyDescent="0.2">
      <c r="A61" s="15">
        <v>24060000</v>
      </c>
      <c r="B61" s="12" t="s">
        <v>708</v>
      </c>
      <c r="C61" s="16">
        <f>SUM(C62:C63)</f>
        <v>2000000</v>
      </c>
      <c r="D61" s="16">
        <f>SUM(D62:D63)</f>
        <v>2384011.39</v>
      </c>
      <c r="E61" s="21">
        <f t="shared" si="0"/>
        <v>119.2005695</v>
      </c>
      <c r="F61" s="16">
        <f>SUM(F62:F63)</f>
        <v>756000</v>
      </c>
      <c r="G61" s="16">
        <f>SUM(G62:G63)</f>
        <v>756000</v>
      </c>
      <c r="H61" s="16">
        <f>SUM(H62:H63)</f>
        <v>371243.36</v>
      </c>
      <c r="I61" s="21">
        <f t="shared" si="1"/>
        <v>49.106264550264548</v>
      </c>
      <c r="J61" s="16">
        <f>SUM(J62:J63)</f>
        <v>2756000</v>
      </c>
      <c r="K61" s="16">
        <f>SUM(K62:K63)</f>
        <v>2755254.75</v>
      </c>
      <c r="L61" s="22">
        <f t="shared" si="2"/>
        <v>99.97295899854862</v>
      </c>
    </row>
    <row r="62" spans="1:12" ht="15.75" x14ac:dyDescent="0.2">
      <c r="A62" s="17">
        <v>24060300</v>
      </c>
      <c r="B62" s="11" t="s">
        <v>708</v>
      </c>
      <c r="C62" s="105">
        <v>2000000</v>
      </c>
      <c r="D62" s="105">
        <v>2384011.39</v>
      </c>
      <c r="E62" s="23">
        <f t="shared" si="0"/>
        <v>119.2005695</v>
      </c>
      <c r="F62" s="19"/>
      <c r="G62" s="19"/>
      <c r="H62" s="19"/>
      <c r="I62" s="23">
        <f t="shared" si="1"/>
        <v>0</v>
      </c>
      <c r="J62" s="19">
        <f>C62+G62</f>
        <v>2000000</v>
      </c>
      <c r="K62" s="19">
        <f>D62+H62</f>
        <v>2384011.39</v>
      </c>
      <c r="L62" s="24">
        <f t="shared" si="2"/>
        <v>119.2005695</v>
      </c>
    </row>
    <row r="63" spans="1:12" ht="73.150000000000006" customHeight="1" x14ac:dyDescent="0.2">
      <c r="A63" s="17">
        <v>24062100</v>
      </c>
      <c r="B63" s="11" t="s">
        <v>709</v>
      </c>
      <c r="C63" s="19"/>
      <c r="D63" s="19"/>
      <c r="E63" s="23">
        <f t="shared" si="0"/>
        <v>0</v>
      </c>
      <c r="F63" s="105">
        <v>756000</v>
      </c>
      <c r="G63" s="105">
        <v>756000</v>
      </c>
      <c r="H63" s="105">
        <v>371243.36</v>
      </c>
      <c r="I63" s="23">
        <f t="shared" si="1"/>
        <v>49.106264550264548</v>
      </c>
      <c r="J63" s="19">
        <f>C63+G63</f>
        <v>756000</v>
      </c>
      <c r="K63" s="19">
        <f>D63+H63</f>
        <v>371243.36</v>
      </c>
      <c r="L63" s="24">
        <f t="shared" si="2"/>
        <v>49.106264550264548</v>
      </c>
    </row>
    <row r="64" spans="1:12" s="9" customFormat="1" ht="31.5" x14ac:dyDescent="0.2">
      <c r="A64" s="15">
        <v>24110000</v>
      </c>
      <c r="B64" s="12" t="s">
        <v>710</v>
      </c>
      <c r="C64" s="20">
        <f>C65</f>
        <v>0</v>
      </c>
      <c r="D64" s="20">
        <f t="shared" ref="D64:K64" si="16">D65</f>
        <v>0</v>
      </c>
      <c r="E64" s="21">
        <f t="shared" ref="E64:E91" si="17">IF(C64=0,0,D64/C64*100)</f>
        <v>0</v>
      </c>
      <c r="F64" s="20">
        <f t="shared" si="16"/>
        <v>100000</v>
      </c>
      <c r="G64" s="20">
        <f t="shared" si="16"/>
        <v>100000</v>
      </c>
      <c r="H64" s="20">
        <f t="shared" si="16"/>
        <v>37696.639999999999</v>
      </c>
      <c r="I64" s="21">
        <f t="shared" ref="I64:I91" si="18">IF(G64=0,0,H64/G64*100)</f>
        <v>37.696639999999995</v>
      </c>
      <c r="J64" s="20">
        <f t="shared" si="16"/>
        <v>100000</v>
      </c>
      <c r="K64" s="20">
        <f t="shared" si="16"/>
        <v>37696.639999999999</v>
      </c>
      <c r="L64" s="22">
        <f t="shared" si="2"/>
        <v>37.696639999999995</v>
      </c>
    </row>
    <row r="65" spans="1:12" ht="85.15" customHeight="1" x14ac:dyDescent="0.2">
      <c r="A65" s="17">
        <v>24110900</v>
      </c>
      <c r="B65" s="11" t="s">
        <v>50</v>
      </c>
      <c r="C65" s="19"/>
      <c r="D65" s="19"/>
      <c r="E65" s="23">
        <f t="shared" si="17"/>
        <v>0</v>
      </c>
      <c r="F65" s="105">
        <v>100000</v>
      </c>
      <c r="G65" s="105">
        <v>100000</v>
      </c>
      <c r="H65" s="105">
        <v>37696.639999999999</v>
      </c>
      <c r="I65" s="23">
        <f t="shared" si="18"/>
        <v>37.696639999999995</v>
      </c>
      <c r="J65" s="19">
        <f>C65+G65</f>
        <v>100000</v>
      </c>
      <c r="K65" s="19">
        <f>D65+H65</f>
        <v>37696.639999999999</v>
      </c>
      <c r="L65" s="24">
        <f t="shared" ref="L65:L91" si="19">IF(J65=0,0,K65/J65*100)</f>
        <v>37.696639999999995</v>
      </c>
    </row>
    <row r="66" spans="1:12" s="9" customFormat="1" ht="22.9" customHeight="1" x14ac:dyDescent="0.2">
      <c r="A66" s="15">
        <v>25000000</v>
      </c>
      <c r="B66" s="12" t="s">
        <v>51</v>
      </c>
      <c r="C66" s="20">
        <f>C67+C72</f>
        <v>0</v>
      </c>
      <c r="D66" s="20">
        <f t="shared" ref="D66:K66" si="20">D67+D72</f>
        <v>0</v>
      </c>
      <c r="E66" s="21">
        <f t="shared" si="17"/>
        <v>0</v>
      </c>
      <c r="F66" s="120">
        <f t="shared" si="20"/>
        <v>107745500</v>
      </c>
      <c r="G66" s="120">
        <f t="shared" si="20"/>
        <v>127207928.02</v>
      </c>
      <c r="H66" s="120">
        <f t="shared" si="20"/>
        <v>43192589.390000001</v>
      </c>
      <c r="I66" s="21">
        <f t="shared" si="18"/>
        <v>33.954321921829539</v>
      </c>
      <c r="J66" s="20">
        <f t="shared" si="20"/>
        <v>127207928.02</v>
      </c>
      <c r="K66" s="20">
        <f t="shared" si="20"/>
        <v>43192589.390000001</v>
      </c>
      <c r="L66" s="22">
        <f t="shared" si="19"/>
        <v>33.954321921829539</v>
      </c>
    </row>
    <row r="67" spans="1:12" s="9" customFormat="1" ht="55.15" customHeight="1" x14ac:dyDescent="0.2">
      <c r="A67" s="15">
        <v>25010000</v>
      </c>
      <c r="B67" s="12" t="s">
        <v>52</v>
      </c>
      <c r="C67" s="20">
        <f>SUM(C68:C71)</f>
        <v>0</v>
      </c>
      <c r="D67" s="20">
        <f t="shared" ref="D67:K67" si="21">SUM(D68:D71)</f>
        <v>0</v>
      </c>
      <c r="E67" s="21">
        <f t="shared" si="17"/>
        <v>0</v>
      </c>
      <c r="F67" s="120">
        <f t="shared" si="21"/>
        <v>62898200</v>
      </c>
      <c r="G67" s="120">
        <f t="shared" si="21"/>
        <v>64302603</v>
      </c>
      <c r="H67" s="120">
        <f t="shared" si="21"/>
        <v>14674281.819999998</v>
      </c>
      <c r="I67" s="21">
        <f t="shared" si="18"/>
        <v>22.82066531583488</v>
      </c>
      <c r="J67" s="20">
        <f t="shared" si="21"/>
        <v>64302603</v>
      </c>
      <c r="K67" s="20">
        <f t="shared" si="21"/>
        <v>14674281.819999998</v>
      </c>
      <c r="L67" s="22">
        <f t="shared" si="19"/>
        <v>22.82066531583488</v>
      </c>
    </row>
    <row r="68" spans="1:12" ht="47.25" x14ac:dyDescent="0.2">
      <c r="A68" s="17">
        <v>25010100</v>
      </c>
      <c r="B68" s="11" t="s">
        <v>53</v>
      </c>
      <c r="C68" s="19"/>
      <c r="D68" s="19"/>
      <c r="E68" s="23">
        <f t="shared" si="17"/>
        <v>0</v>
      </c>
      <c r="F68" s="105">
        <v>43578700</v>
      </c>
      <c r="G68" s="105">
        <v>44299092</v>
      </c>
      <c r="H68" s="105">
        <v>10508100.27</v>
      </c>
      <c r="I68" s="23">
        <f t="shared" si="18"/>
        <v>23.720802832708173</v>
      </c>
      <c r="J68" s="19">
        <f t="shared" ref="J68:K71" si="22">C68+G68</f>
        <v>44299092</v>
      </c>
      <c r="K68" s="19">
        <f t="shared" si="22"/>
        <v>10508100.27</v>
      </c>
      <c r="L68" s="24">
        <f t="shared" si="19"/>
        <v>23.720802832708173</v>
      </c>
    </row>
    <row r="69" spans="1:12" ht="31.5" x14ac:dyDescent="0.2">
      <c r="A69" s="17">
        <v>25010200</v>
      </c>
      <c r="B69" s="11" t="s">
        <v>183</v>
      </c>
      <c r="C69" s="19"/>
      <c r="D69" s="19"/>
      <c r="E69" s="23">
        <f t="shared" si="17"/>
        <v>0</v>
      </c>
      <c r="F69" s="105">
        <v>16702900</v>
      </c>
      <c r="G69" s="105">
        <v>17386911</v>
      </c>
      <c r="H69" s="105">
        <v>3390363.61</v>
      </c>
      <c r="I69" s="23">
        <f t="shared" si="18"/>
        <v>19.499516676654064</v>
      </c>
      <c r="J69" s="19">
        <f t="shared" si="22"/>
        <v>17386911</v>
      </c>
      <c r="K69" s="19">
        <f t="shared" si="22"/>
        <v>3390363.61</v>
      </c>
      <c r="L69" s="24">
        <f t="shared" si="19"/>
        <v>19.499516676654064</v>
      </c>
    </row>
    <row r="70" spans="1:12" ht="63" x14ac:dyDescent="0.2">
      <c r="A70" s="17">
        <v>25010300</v>
      </c>
      <c r="B70" s="11" t="s">
        <v>184</v>
      </c>
      <c r="C70" s="19"/>
      <c r="D70" s="19"/>
      <c r="E70" s="23">
        <f t="shared" si="17"/>
        <v>0</v>
      </c>
      <c r="F70" s="105">
        <v>2601600</v>
      </c>
      <c r="G70" s="105">
        <v>2601600</v>
      </c>
      <c r="H70" s="105">
        <v>754873.94</v>
      </c>
      <c r="I70" s="23">
        <f t="shared" si="18"/>
        <v>29.015757226322258</v>
      </c>
      <c r="J70" s="19">
        <f t="shared" si="22"/>
        <v>2601600</v>
      </c>
      <c r="K70" s="19">
        <f t="shared" si="22"/>
        <v>754873.94</v>
      </c>
      <c r="L70" s="24">
        <f t="shared" si="19"/>
        <v>29.015757226322258</v>
      </c>
    </row>
    <row r="71" spans="1:12" ht="47.25" x14ac:dyDescent="0.2">
      <c r="A71" s="17">
        <v>25010400</v>
      </c>
      <c r="B71" s="11" t="s">
        <v>185</v>
      </c>
      <c r="C71" s="19"/>
      <c r="D71" s="19"/>
      <c r="E71" s="23">
        <f t="shared" si="17"/>
        <v>0</v>
      </c>
      <c r="F71" s="105">
        <v>15000</v>
      </c>
      <c r="G71" s="105">
        <v>15000</v>
      </c>
      <c r="H71" s="105">
        <v>20944</v>
      </c>
      <c r="I71" s="23">
        <f t="shared" si="18"/>
        <v>139.62666666666667</v>
      </c>
      <c r="J71" s="19">
        <f t="shared" si="22"/>
        <v>15000</v>
      </c>
      <c r="K71" s="19">
        <f t="shared" si="22"/>
        <v>20944</v>
      </c>
      <c r="L71" s="24">
        <f t="shared" si="19"/>
        <v>139.62666666666667</v>
      </c>
    </row>
    <row r="72" spans="1:12" s="9" customFormat="1" ht="36" customHeight="1" x14ac:dyDescent="0.2">
      <c r="A72" s="15">
        <v>25020000</v>
      </c>
      <c r="B72" s="12" t="s">
        <v>186</v>
      </c>
      <c r="C72" s="20">
        <f>SUM(C73:C74)</f>
        <v>0</v>
      </c>
      <c r="D72" s="20">
        <f t="shared" ref="D72:K72" si="23">SUM(D73:D74)</f>
        <v>0</v>
      </c>
      <c r="E72" s="21">
        <f t="shared" si="17"/>
        <v>0</v>
      </c>
      <c r="F72" s="120">
        <f t="shared" si="23"/>
        <v>44847300</v>
      </c>
      <c r="G72" s="120">
        <f t="shared" si="23"/>
        <v>62905325.019999996</v>
      </c>
      <c r="H72" s="120">
        <f t="shared" si="23"/>
        <v>28518307.57</v>
      </c>
      <c r="I72" s="21">
        <f t="shared" si="18"/>
        <v>45.335283715540683</v>
      </c>
      <c r="J72" s="20">
        <f t="shared" si="23"/>
        <v>62905325.019999996</v>
      </c>
      <c r="K72" s="20">
        <f t="shared" si="23"/>
        <v>28518307.57</v>
      </c>
      <c r="L72" s="22">
        <f t="shared" si="19"/>
        <v>45.335283715540683</v>
      </c>
    </row>
    <row r="73" spans="1:12" ht="29.45" customHeight="1" x14ac:dyDescent="0.2">
      <c r="A73" s="17">
        <v>25020100</v>
      </c>
      <c r="B73" s="11" t="s">
        <v>584</v>
      </c>
      <c r="C73" s="19"/>
      <c r="D73" s="19"/>
      <c r="E73" s="23">
        <f t="shared" si="17"/>
        <v>0</v>
      </c>
      <c r="F73" s="105" t="s">
        <v>227</v>
      </c>
      <c r="G73" s="105">
        <v>18058025.02</v>
      </c>
      <c r="H73" s="105">
        <v>18194155.030000001</v>
      </c>
      <c r="I73" s="23">
        <f t="shared" si="18"/>
        <v>100.7538477206075</v>
      </c>
      <c r="J73" s="19">
        <f t="shared" ref="J73:K77" si="24">C73+G73</f>
        <v>18058025.02</v>
      </c>
      <c r="K73" s="19">
        <f t="shared" si="24"/>
        <v>18194155.030000001</v>
      </c>
      <c r="L73" s="24">
        <f t="shared" si="19"/>
        <v>100.7538477206075</v>
      </c>
    </row>
    <row r="74" spans="1:12" ht="111" customHeight="1" x14ac:dyDescent="0.2">
      <c r="A74" s="17">
        <v>25020200</v>
      </c>
      <c r="B74" s="11" t="s">
        <v>585</v>
      </c>
      <c r="C74" s="19"/>
      <c r="D74" s="19"/>
      <c r="E74" s="23">
        <f t="shared" si="17"/>
        <v>0</v>
      </c>
      <c r="F74" s="105">
        <v>44847300</v>
      </c>
      <c r="G74" s="105">
        <v>44847300</v>
      </c>
      <c r="H74" s="105">
        <v>10324152.539999999</v>
      </c>
      <c r="I74" s="23">
        <f t="shared" si="18"/>
        <v>23.020678034129144</v>
      </c>
      <c r="J74" s="19">
        <f t="shared" si="24"/>
        <v>44847300</v>
      </c>
      <c r="K74" s="19">
        <f t="shared" si="24"/>
        <v>10324152.539999999</v>
      </c>
      <c r="L74" s="24">
        <f t="shared" si="19"/>
        <v>23.020678034129144</v>
      </c>
    </row>
    <row r="75" spans="1:12" ht="51" customHeight="1" x14ac:dyDescent="0.2">
      <c r="A75" s="283">
        <v>42000000</v>
      </c>
      <c r="B75" s="286" t="s">
        <v>194</v>
      </c>
      <c r="C75" s="285"/>
      <c r="D75" s="120">
        <f>D76</f>
        <v>0</v>
      </c>
      <c r="E75" s="282">
        <f t="shared" si="17"/>
        <v>0</v>
      </c>
      <c r="F75" s="120">
        <f t="shared" ref="F75:H76" si="25">F76</f>
        <v>1322755</v>
      </c>
      <c r="G75" s="120">
        <f t="shared" si="25"/>
        <v>1322755</v>
      </c>
      <c r="H75" s="120">
        <f t="shared" si="25"/>
        <v>1322755</v>
      </c>
      <c r="I75" s="282">
        <f t="shared" si="18"/>
        <v>100</v>
      </c>
      <c r="J75" s="120">
        <f t="shared" si="24"/>
        <v>1322755</v>
      </c>
      <c r="K75" s="120">
        <f t="shared" si="24"/>
        <v>1322755</v>
      </c>
      <c r="L75" s="284">
        <f>IF(J75=0,0,K75/J75*100)</f>
        <v>100</v>
      </c>
    </row>
    <row r="76" spans="1:12" ht="60" customHeight="1" x14ac:dyDescent="0.2">
      <c r="A76" s="283">
        <v>42030000</v>
      </c>
      <c r="B76" s="286" t="s">
        <v>195</v>
      </c>
      <c r="C76" s="285"/>
      <c r="D76" s="120">
        <f>D77</f>
        <v>0</v>
      </c>
      <c r="E76" s="282">
        <f t="shared" si="17"/>
        <v>0</v>
      </c>
      <c r="F76" s="120">
        <f t="shared" si="25"/>
        <v>1322755</v>
      </c>
      <c r="G76" s="120">
        <f t="shared" si="25"/>
        <v>1322755</v>
      </c>
      <c r="H76" s="120">
        <f t="shared" si="25"/>
        <v>1322755</v>
      </c>
      <c r="I76" s="282">
        <f t="shared" si="18"/>
        <v>100</v>
      </c>
      <c r="J76" s="120">
        <f t="shared" si="24"/>
        <v>1322755</v>
      </c>
      <c r="K76" s="120">
        <f t="shared" si="24"/>
        <v>1322755</v>
      </c>
      <c r="L76" s="284">
        <f>IF(J76=0,0,K76/J76*100)</f>
        <v>100</v>
      </c>
    </row>
    <row r="77" spans="1:12" ht="64.5" customHeight="1" x14ac:dyDescent="0.2">
      <c r="A77" s="17">
        <v>42030300</v>
      </c>
      <c r="B77" s="287" t="s">
        <v>196</v>
      </c>
      <c r="C77" s="285"/>
      <c r="D77" s="19"/>
      <c r="E77" s="23">
        <f t="shared" si="17"/>
        <v>0</v>
      </c>
      <c r="F77" s="105">
        <v>1322755</v>
      </c>
      <c r="G77" s="105">
        <v>1322755</v>
      </c>
      <c r="H77" s="105">
        <v>1322755</v>
      </c>
      <c r="I77" s="23">
        <f t="shared" si="18"/>
        <v>100</v>
      </c>
      <c r="J77" s="19">
        <f t="shared" si="24"/>
        <v>1322755</v>
      </c>
      <c r="K77" s="19">
        <f t="shared" si="24"/>
        <v>1322755</v>
      </c>
      <c r="L77" s="24">
        <f>IF(J77=0,0,K77/J77*100)</f>
        <v>100</v>
      </c>
    </row>
    <row r="78" spans="1:12" s="9" customFormat="1" ht="15.75" x14ac:dyDescent="0.2">
      <c r="A78" s="15"/>
      <c r="B78" s="13" t="s">
        <v>554</v>
      </c>
      <c r="C78" s="20">
        <f>C7+C37+C75</f>
        <v>1275779300</v>
      </c>
      <c r="D78" s="20">
        <f>D7+D37+D75</f>
        <v>321012340.63999999</v>
      </c>
      <c r="E78" s="21">
        <f t="shared" si="17"/>
        <v>25.162059036386619</v>
      </c>
      <c r="F78" s="20">
        <f>F7+F37+F75</f>
        <v>116861755</v>
      </c>
      <c r="G78" s="20">
        <f>G7+G37+G75</f>
        <v>136324183.01999998</v>
      </c>
      <c r="H78" s="20">
        <f>H7+H37+H75</f>
        <v>46701538.170000002</v>
      </c>
      <c r="I78" s="21">
        <f t="shared" si="18"/>
        <v>34.257706252417783</v>
      </c>
      <c r="J78" s="20">
        <f>J7+J37+J75</f>
        <v>1412103483.02</v>
      </c>
      <c r="K78" s="20">
        <f>K7+K37+K75</f>
        <v>367713878.81</v>
      </c>
      <c r="L78" s="22">
        <f t="shared" si="19"/>
        <v>26.040150968510282</v>
      </c>
    </row>
    <row r="79" spans="1:12" s="9" customFormat="1" ht="22.9" customHeight="1" x14ac:dyDescent="0.2">
      <c r="A79" s="15">
        <v>40000000</v>
      </c>
      <c r="B79" s="12" t="s">
        <v>586</v>
      </c>
      <c r="C79" s="16">
        <f>C80</f>
        <v>723859600</v>
      </c>
      <c r="D79" s="16">
        <f t="shared" ref="D79:K79" si="26">D80</f>
        <v>178045661</v>
      </c>
      <c r="E79" s="21">
        <f t="shared" si="17"/>
        <v>24.596711986689133</v>
      </c>
      <c r="F79" s="16">
        <f t="shared" si="26"/>
        <v>99398066</v>
      </c>
      <c r="G79" s="16">
        <f t="shared" si="26"/>
        <v>99398066</v>
      </c>
      <c r="H79" s="16">
        <f t="shared" si="26"/>
        <v>61728366</v>
      </c>
      <c r="I79" s="21">
        <f t="shared" si="18"/>
        <v>62.102180136985766</v>
      </c>
      <c r="J79" s="16">
        <f t="shared" si="26"/>
        <v>823257666</v>
      </c>
      <c r="K79" s="16">
        <f t="shared" si="26"/>
        <v>239774027</v>
      </c>
      <c r="L79" s="22">
        <f t="shared" si="19"/>
        <v>29.125028153700789</v>
      </c>
    </row>
    <row r="80" spans="1:12" s="9" customFormat="1" ht="24" customHeight="1" x14ac:dyDescent="0.2">
      <c r="A80" s="15">
        <v>41000000</v>
      </c>
      <c r="B80" s="12" t="s">
        <v>587</v>
      </c>
      <c r="C80" s="16">
        <f>C81+C85+C89</f>
        <v>723859600</v>
      </c>
      <c r="D80" s="16">
        <f>D81+D85+D89</f>
        <v>178045661</v>
      </c>
      <c r="E80" s="21">
        <f t="shared" si="17"/>
        <v>24.596711986689133</v>
      </c>
      <c r="F80" s="16">
        <f>F81+F85+F89</f>
        <v>99398066</v>
      </c>
      <c r="G80" s="16">
        <f>G81+G85+G89</f>
        <v>99398066</v>
      </c>
      <c r="H80" s="16">
        <f>H81+H85+H89</f>
        <v>61728366</v>
      </c>
      <c r="I80" s="21">
        <f t="shared" si="18"/>
        <v>62.102180136985766</v>
      </c>
      <c r="J80" s="16">
        <f>J81+J85+J89</f>
        <v>823257666</v>
      </c>
      <c r="K80" s="16">
        <f>K81+K85+K89</f>
        <v>239774027</v>
      </c>
      <c r="L80" s="22">
        <f t="shared" si="19"/>
        <v>29.125028153700789</v>
      </c>
    </row>
    <row r="81" spans="1:12" s="9" customFormat="1" ht="31.5" x14ac:dyDescent="0.2">
      <c r="A81" s="15">
        <v>41020000</v>
      </c>
      <c r="B81" s="12" t="s">
        <v>588</v>
      </c>
      <c r="C81" s="16">
        <f>SUM(C82:C84)</f>
        <v>461106011</v>
      </c>
      <c r="D81" s="16">
        <f>SUM(D82:D84)</f>
        <v>117106811</v>
      </c>
      <c r="E81" s="21">
        <f t="shared" si="17"/>
        <v>25.396938709610534</v>
      </c>
      <c r="F81" s="16">
        <f>SUM(F82:F84)</f>
        <v>0</v>
      </c>
      <c r="G81" s="16">
        <f>SUM(G82:G84)</f>
        <v>0</v>
      </c>
      <c r="H81" s="16">
        <f>SUM(H82:H84)</f>
        <v>0</v>
      </c>
      <c r="I81" s="21">
        <f t="shared" si="18"/>
        <v>0</v>
      </c>
      <c r="J81" s="16">
        <f>SUM(J82:J84)</f>
        <v>461106011</v>
      </c>
      <c r="K81" s="16">
        <f>SUM(K82:K84)</f>
        <v>117106811</v>
      </c>
      <c r="L81" s="22">
        <f t="shared" si="19"/>
        <v>25.396938709610534</v>
      </c>
    </row>
    <row r="82" spans="1:12" ht="15.75" x14ac:dyDescent="0.2">
      <c r="A82" s="191" t="s">
        <v>224</v>
      </c>
      <c r="B82" s="187" t="s">
        <v>589</v>
      </c>
      <c r="C82" s="105">
        <v>322903000</v>
      </c>
      <c r="D82" s="105">
        <v>80725800</v>
      </c>
      <c r="E82" s="23">
        <f t="shared" si="17"/>
        <v>25.000015484526312</v>
      </c>
      <c r="F82" s="19"/>
      <c r="G82" s="19"/>
      <c r="H82" s="19"/>
      <c r="I82" s="23">
        <f t="shared" si="18"/>
        <v>0</v>
      </c>
      <c r="J82" s="19">
        <f t="shared" ref="J82:K84" si="27">C82+G82</f>
        <v>322903000</v>
      </c>
      <c r="K82" s="19">
        <f t="shared" si="27"/>
        <v>80725800</v>
      </c>
      <c r="L82" s="24">
        <f t="shared" si="19"/>
        <v>25.000015484526312</v>
      </c>
    </row>
    <row r="83" spans="1:12" ht="78.75" x14ac:dyDescent="0.2">
      <c r="A83" s="280" t="s">
        <v>225</v>
      </c>
      <c r="B83" s="217" t="s">
        <v>590</v>
      </c>
      <c r="C83" s="116">
        <v>135762800</v>
      </c>
      <c r="D83" s="116">
        <v>33940800</v>
      </c>
      <c r="E83" s="23">
        <f t="shared" si="17"/>
        <v>25.000073657879774</v>
      </c>
      <c r="F83" s="19"/>
      <c r="G83" s="19"/>
      <c r="H83" s="19"/>
      <c r="I83" s="23">
        <f t="shared" si="18"/>
        <v>0</v>
      </c>
      <c r="J83" s="19">
        <f t="shared" si="27"/>
        <v>135762800</v>
      </c>
      <c r="K83" s="19">
        <f t="shared" si="27"/>
        <v>33940800</v>
      </c>
      <c r="L83" s="24">
        <f t="shared" si="19"/>
        <v>25.000073657879774</v>
      </c>
    </row>
    <row r="84" spans="1:12" ht="126" x14ac:dyDescent="0.2">
      <c r="A84" s="191" t="s">
        <v>226</v>
      </c>
      <c r="B84" s="187" t="s">
        <v>222</v>
      </c>
      <c r="C84" s="105">
        <v>2440211</v>
      </c>
      <c r="D84" s="105">
        <v>2440211</v>
      </c>
      <c r="E84" s="23">
        <f t="shared" si="17"/>
        <v>100</v>
      </c>
      <c r="F84" s="19"/>
      <c r="G84" s="19"/>
      <c r="H84" s="19"/>
      <c r="I84" s="23"/>
      <c r="J84" s="19">
        <f t="shared" si="27"/>
        <v>2440211</v>
      </c>
      <c r="K84" s="19">
        <f t="shared" si="27"/>
        <v>2440211</v>
      </c>
      <c r="L84" s="24">
        <f>IF(J84=0,0,K84/J84*100)</f>
        <v>100</v>
      </c>
    </row>
    <row r="85" spans="1:12" s="9" customFormat="1" ht="37.15" customHeight="1" x14ac:dyDescent="0.2">
      <c r="A85" s="15">
        <v>41030000</v>
      </c>
      <c r="B85" s="12" t="s">
        <v>591</v>
      </c>
      <c r="C85" s="16">
        <f>SUM(C86:C88)</f>
        <v>261587200</v>
      </c>
      <c r="D85" s="16">
        <f>SUM(D86:D88)</f>
        <v>59965000</v>
      </c>
      <c r="E85" s="21">
        <f t="shared" si="17"/>
        <v>22.923522251853299</v>
      </c>
      <c r="F85" s="16">
        <f>SUM(F86:F88)</f>
        <v>0</v>
      </c>
      <c r="G85" s="16">
        <f>SUM(G86:G88)</f>
        <v>0</v>
      </c>
      <c r="H85" s="16">
        <f>SUM(H86:H88)</f>
        <v>0</v>
      </c>
      <c r="I85" s="21">
        <f t="shared" si="18"/>
        <v>0</v>
      </c>
      <c r="J85" s="16">
        <f>SUM(J86:J88)</f>
        <v>261587200</v>
      </c>
      <c r="K85" s="16">
        <f>SUM(K86:K88)</f>
        <v>59965000</v>
      </c>
      <c r="L85" s="22">
        <f t="shared" si="19"/>
        <v>22.923522251853299</v>
      </c>
    </row>
    <row r="86" spans="1:12" ht="63" x14ac:dyDescent="0.2">
      <c r="A86" s="191" t="s">
        <v>269</v>
      </c>
      <c r="B86" s="187" t="s">
        <v>435</v>
      </c>
      <c r="C86" s="105">
        <v>1372100</v>
      </c>
      <c r="D86" s="105">
        <v>124700</v>
      </c>
      <c r="E86" s="23">
        <f t="shared" si="17"/>
        <v>9.0882588732599654</v>
      </c>
      <c r="F86" s="19"/>
      <c r="G86" s="19"/>
      <c r="H86" s="19"/>
      <c r="I86" s="23">
        <f t="shared" si="18"/>
        <v>0</v>
      </c>
      <c r="J86" s="19">
        <f t="shared" ref="J86:K88" si="28">C86+G86</f>
        <v>1372100</v>
      </c>
      <c r="K86" s="19">
        <f t="shared" si="28"/>
        <v>124700</v>
      </c>
      <c r="L86" s="24">
        <f>IF(J86=0,0,K86/J86*100)</f>
        <v>9.0882588732599654</v>
      </c>
    </row>
    <row r="87" spans="1:12" ht="46.15" customHeight="1" x14ac:dyDescent="0.2">
      <c r="A87" s="191" t="s">
        <v>270</v>
      </c>
      <c r="B87" s="187" t="s">
        <v>592</v>
      </c>
      <c r="C87" s="105">
        <v>66208800</v>
      </c>
      <c r="D87" s="105">
        <v>16552200</v>
      </c>
      <c r="E87" s="23">
        <f t="shared" si="17"/>
        <v>25</v>
      </c>
      <c r="F87" s="19"/>
      <c r="G87" s="19"/>
      <c r="H87" s="19"/>
      <c r="I87" s="23">
        <f t="shared" si="18"/>
        <v>0</v>
      </c>
      <c r="J87" s="19">
        <f t="shared" si="28"/>
        <v>66208800</v>
      </c>
      <c r="K87" s="19">
        <f t="shared" si="28"/>
        <v>16552200</v>
      </c>
      <c r="L87" s="24">
        <f>IF(J87=0,0,K87/J87*100)</f>
        <v>25</v>
      </c>
    </row>
    <row r="88" spans="1:12" ht="58.9" customHeight="1" x14ac:dyDescent="0.2">
      <c r="A88" s="191" t="s">
        <v>271</v>
      </c>
      <c r="B88" s="187" t="s">
        <v>541</v>
      </c>
      <c r="C88" s="105">
        <v>194006300</v>
      </c>
      <c r="D88" s="105">
        <v>43288100</v>
      </c>
      <c r="E88" s="23">
        <f t="shared" si="17"/>
        <v>22.312729019624619</v>
      </c>
      <c r="F88" s="19"/>
      <c r="G88" s="19"/>
      <c r="H88" s="19"/>
      <c r="I88" s="23">
        <f t="shared" si="18"/>
        <v>0</v>
      </c>
      <c r="J88" s="19">
        <f t="shared" si="28"/>
        <v>194006300</v>
      </c>
      <c r="K88" s="19">
        <f t="shared" si="28"/>
        <v>43288100</v>
      </c>
      <c r="L88" s="24">
        <f>IF(J88=0,0,K88/J88*100)</f>
        <v>22.312729019624619</v>
      </c>
    </row>
    <row r="89" spans="1:12" ht="31.5" x14ac:dyDescent="0.2">
      <c r="A89" s="15">
        <v>41050000</v>
      </c>
      <c r="B89" s="12" t="s">
        <v>544</v>
      </c>
      <c r="C89" s="16">
        <f>SUM(C90:C90)</f>
        <v>1166389</v>
      </c>
      <c r="D89" s="16">
        <f>SUM(D90:D90)</f>
        <v>973850</v>
      </c>
      <c r="E89" s="21">
        <f t="shared" si="17"/>
        <v>83.49272841221925</v>
      </c>
      <c r="F89" s="16">
        <f>SUM(F90:F90)</f>
        <v>99398066</v>
      </c>
      <c r="G89" s="16">
        <f>SUM(G90:G90)</f>
        <v>99398066</v>
      </c>
      <c r="H89" s="16">
        <f>SUM(H90:H90)</f>
        <v>61728366</v>
      </c>
      <c r="I89" s="21">
        <f t="shared" si="18"/>
        <v>62.102180136985766</v>
      </c>
      <c r="J89" s="16">
        <f>SUM(J90:J90)</f>
        <v>100564455</v>
      </c>
      <c r="K89" s="16">
        <f>SUM(K90:K90)</f>
        <v>62702216</v>
      </c>
      <c r="L89" s="24">
        <f t="shared" si="19"/>
        <v>62.350276745396769</v>
      </c>
    </row>
    <row r="90" spans="1:12" ht="28.9" customHeight="1" x14ac:dyDescent="0.2">
      <c r="A90" s="191" t="s">
        <v>273</v>
      </c>
      <c r="B90" s="187" t="s">
        <v>545</v>
      </c>
      <c r="C90" s="105">
        <v>1166389</v>
      </c>
      <c r="D90" s="105">
        <v>973850</v>
      </c>
      <c r="E90" s="23">
        <f t="shared" si="17"/>
        <v>83.49272841221925</v>
      </c>
      <c r="F90" s="105">
        <v>99398066</v>
      </c>
      <c r="G90" s="105">
        <v>99398066</v>
      </c>
      <c r="H90" s="105">
        <v>61728366</v>
      </c>
      <c r="I90" s="23"/>
      <c r="J90" s="19">
        <f>C90+G90</f>
        <v>100564455</v>
      </c>
      <c r="K90" s="19">
        <f>D90+H90</f>
        <v>62702216</v>
      </c>
      <c r="L90" s="24">
        <f>IF(J90=0,0,K90/J90*100)</f>
        <v>62.350276745396769</v>
      </c>
    </row>
    <row r="91" spans="1:12" s="9" customFormat="1" ht="21.6" customHeight="1" x14ac:dyDescent="0.2">
      <c r="A91" s="7" t="s">
        <v>546</v>
      </c>
      <c r="B91" s="7"/>
      <c r="C91" s="20">
        <f>C78+C79</f>
        <v>1999638900</v>
      </c>
      <c r="D91" s="20">
        <f t="shared" ref="D91:K91" si="29">D78+D79</f>
        <v>499058001.63999999</v>
      </c>
      <c r="E91" s="21">
        <f t="shared" si="17"/>
        <v>24.957406141678877</v>
      </c>
      <c r="F91" s="20">
        <f t="shared" si="29"/>
        <v>216259821</v>
      </c>
      <c r="G91" s="20">
        <f t="shared" si="29"/>
        <v>235722249.01999998</v>
      </c>
      <c r="H91" s="20">
        <f t="shared" si="29"/>
        <v>108429904.17</v>
      </c>
      <c r="I91" s="21">
        <f t="shared" si="18"/>
        <v>45.999011387677797</v>
      </c>
      <c r="J91" s="20">
        <f t="shared" si="29"/>
        <v>2235361149.02</v>
      </c>
      <c r="K91" s="20">
        <f t="shared" si="29"/>
        <v>607487905.80999994</v>
      </c>
      <c r="L91" s="22">
        <f t="shared" si="19"/>
        <v>27.176275568550857</v>
      </c>
    </row>
    <row r="92" spans="1:12" x14ac:dyDescent="0.2">
      <c r="F92" s="79"/>
      <c r="J92" s="79"/>
      <c r="K92" s="79"/>
    </row>
    <row r="93" spans="1:12" x14ac:dyDescent="0.2">
      <c r="G93" s="79"/>
    </row>
    <row r="94" spans="1:12" x14ac:dyDescent="0.2">
      <c r="G94" s="79"/>
    </row>
  </sheetData>
  <mergeCells count="18">
    <mergeCell ref="A1:L1"/>
    <mergeCell ref="A2:L2"/>
    <mergeCell ref="J4:L4"/>
    <mergeCell ref="C5:C6"/>
    <mergeCell ref="D5:D6"/>
    <mergeCell ref="E5:E6"/>
    <mergeCell ref="F5:F6"/>
    <mergeCell ref="G5:G6"/>
    <mergeCell ref="J5:J6"/>
    <mergeCell ref="K5:K6"/>
    <mergeCell ref="L5:L6"/>
    <mergeCell ref="A91:B91"/>
    <mergeCell ref="A4:A6"/>
    <mergeCell ref="B4:B6"/>
    <mergeCell ref="C4:E4"/>
    <mergeCell ref="F4:I4"/>
    <mergeCell ref="H5:H6"/>
    <mergeCell ref="I5:I6"/>
  </mergeCells>
  <phoneticPr fontId="0" type="noConversion"/>
  <conditionalFormatting sqref="D28:D29 D24:D26 C12 D10:D14 D16:D21">
    <cfRule type="expression" dxfId="3" priority="1" stopIfTrue="1">
      <formula>XEW10=1</formula>
    </cfRule>
  </conditionalFormatting>
  <conditionalFormatting sqref="B44">
    <cfRule type="expression" dxfId="2" priority="3" stopIfTrue="1">
      <formula>XEZ44=1</formula>
    </cfRule>
  </conditionalFormatting>
  <conditionalFormatting sqref="C24:C26 C28:C29 C13:C14 C10:C11 C16:C21">
    <cfRule type="expression" dxfId="1" priority="4" stopIfTrue="1">
      <formula>XEY10=1</formula>
    </cfRule>
  </conditionalFormatting>
  <pageMargins left="0.19685039370078741" right="0.23622047244094491" top="0.78740157480314965" bottom="0.23622047244094491" header="0" footer="0"/>
  <pageSetup paperSize="9" scale="72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157"/>
  <sheetViews>
    <sheetView showZeros="0" zoomScale="75" zoomScaleNormal="100" workbookViewId="0">
      <pane xSplit="2" ySplit="6" topLeftCell="C134" activePane="bottomRight" state="frozen"/>
      <selection activeCell="F9" sqref="F9"/>
      <selection pane="topRight" activeCell="F9" sqref="F9"/>
      <selection pane="bottomLeft" activeCell="F9" sqref="F9"/>
      <selection pane="bottomRight" activeCell="H158" sqref="H158"/>
    </sheetView>
  </sheetViews>
  <sheetFormatPr defaultColWidth="11.5703125" defaultRowHeight="12.75" x14ac:dyDescent="0.2"/>
  <cols>
    <col min="1" max="1" width="9.85546875" style="104" customWidth="1"/>
    <col min="2" max="2" width="46.28515625" style="29" customWidth="1"/>
    <col min="3" max="3" width="17.7109375" style="25" customWidth="1"/>
    <col min="4" max="4" width="18.7109375" style="25" customWidth="1"/>
    <col min="5" max="5" width="12.28515625" style="25" customWidth="1"/>
    <col min="6" max="6" width="17.140625" style="25" customWidth="1"/>
    <col min="7" max="7" width="18" style="25" customWidth="1"/>
    <col min="8" max="8" width="16.85546875" style="25" customWidth="1"/>
    <col min="9" max="9" width="13.28515625" style="25" customWidth="1"/>
    <col min="10" max="10" width="17.7109375" style="25" customWidth="1"/>
    <col min="11" max="11" width="18.5703125" style="25" customWidth="1"/>
    <col min="12" max="12" width="9.140625" style="25" customWidth="1"/>
    <col min="13" max="16384" width="11.5703125" style="25"/>
  </cols>
  <sheetData>
    <row r="1" spans="1:12" ht="20.45" customHeight="1" x14ac:dyDescent="0.25">
      <c r="A1" s="1" t="s">
        <v>229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9.899999999999999" customHeight="1" x14ac:dyDescent="0.25">
      <c r="A2" s="327" t="s">
        <v>191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</row>
    <row r="3" spans="1:12" x14ac:dyDescent="0.2">
      <c r="A3" s="26"/>
      <c r="B3" s="27"/>
      <c r="C3" s="10"/>
      <c r="D3" s="10"/>
      <c r="E3" s="10"/>
      <c r="F3" s="208"/>
      <c r="G3" s="28"/>
      <c r="H3" s="28"/>
      <c r="I3" s="10"/>
      <c r="J3" s="10"/>
      <c r="K3" s="10"/>
      <c r="L3" s="10" t="s">
        <v>238</v>
      </c>
    </row>
    <row r="4" spans="1:12" s="135" customFormat="1" ht="12.6" customHeight="1" x14ac:dyDescent="0.2">
      <c r="A4" s="328" t="s">
        <v>49</v>
      </c>
      <c r="B4" s="329" t="s">
        <v>312</v>
      </c>
      <c r="C4" s="330" t="s">
        <v>549</v>
      </c>
      <c r="D4" s="330"/>
      <c r="E4" s="330"/>
      <c r="F4" s="330" t="s">
        <v>313</v>
      </c>
      <c r="G4" s="330"/>
      <c r="H4" s="330"/>
      <c r="I4" s="330"/>
      <c r="J4" s="330" t="s">
        <v>551</v>
      </c>
      <c r="K4" s="330"/>
      <c r="L4" s="330"/>
    </row>
    <row r="5" spans="1:12" s="135" customFormat="1" ht="12.6" customHeight="1" x14ac:dyDescent="0.2">
      <c r="A5" s="328"/>
      <c r="B5" s="329"/>
      <c r="C5" s="2" t="s">
        <v>192</v>
      </c>
      <c r="D5" s="2" t="s">
        <v>193</v>
      </c>
      <c r="E5" s="2" t="s">
        <v>314</v>
      </c>
      <c r="F5" s="2" t="s">
        <v>192</v>
      </c>
      <c r="G5" s="2" t="s">
        <v>368</v>
      </c>
      <c r="H5" s="2" t="s">
        <v>193</v>
      </c>
      <c r="I5" s="332" t="s">
        <v>315</v>
      </c>
      <c r="J5" s="2" t="s">
        <v>369</v>
      </c>
      <c r="K5" s="2" t="s">
        <v>193</v>
      </c>
      <c r="L5" s="2" t="s">
        <v>553</v>
      </c>
    </row>
    <row r="6" spans="1:12" s="135" customFormat="1" ht="87" customHeight="1" x14ac:dyDescent="0.2">
      <c r="A6" s="328"/>
      <c r="B6" s="329"/>
      <c r="C6" s="2"/>
      <c r="D6" s="2"/>
      <c r="E6" s="2"/>
      <c r="F6" s="2"/>
      <c r="G6" s="2"/>
      <c r="H6" s="2"/>
      <c r="I6" s="332"/>
      <c r="J6" s="2"/>
      <c r="K6" s="2"/>
      <c r="L6" s="2"/>
    </row>
    <row r="7" spans="1:12" s="30" customFormat="1" ht="33" customHeight="1" x14ac:dyDescent="0.2">
      <c r="A7" s="31" t="s">
        <v>316</v>
      </c>
      <c r="B7" s="32" t="s">
        <v>317</v>
      </c>
      <c r="C7" s="37">
        <f>C8+C13</f>
        <v>53417500</v>
      </c>
      <c r="D7" s="37">
        <f>D8+D13</f>
        <v>10037132.629999999</v>
      </c>
      <c r="E7" s="21">
        <f t="shared" ref="E7:E63" si="0">IF(C7=0,0,D7/C7*100)</f>
        <v>18.789970758646511</v>
      </c>
      <c r="F7" s="37">
        <f>F8+F13</f>
        <v>225183094.00999999</v>
      </c>
      <c r="G7" s="111">
        <f>G8+G13</f>
        <v>229741094.00999999</v>
      </c>
      <c r="H7" s="37">
        <f>H8+H13</f>
        <v>35327204.93</v>
      </c>
      <c r="I7" s="21">
        <f t="shared" ref="I7:I81" si="1">IF(G7=0,0,H7/G7*100)</f>
        <v>15.376963830625053</v>
      </c>
      <c r="J7" s="37">
        <f>J8+J13</f>
        <v>278600594.00999999</v>
      </c>
      <c r="K7" s="37">
        <f>K8+K13</f>
        <v>45364337.560000002</v>
      </c>
      <c r="L7" s="22">
        <f>IF(J7=0,0,K7/J7*100)</f>
        <v>16.282929231073968</v>
      </c>
    </row>
    <row r="8" spans="1:12" s="30" customFormat="1" ht="32.450000000000003" customHeight="1" x14ac:dyDescent="0.2">
      <c r="A8" s="31" t="s">
        <v>318</v>
      </c>
      <c r="B8" s="32" t="s">
        <v>319</v>
      </c>
      <c r="C8" s="37">
        <f>SUM(C9:C12)</f>
        <v>33438144</v>
      </c>
      <c r="D8" s="37">
        <f>SUM(D9:D12)</f>
        <v>7183896.3899999997</v>
      </c>
      <c r="E8" s="21">
        <f t="shared" si="0"/>
        <v>21.484136170954944</v>
      </c>
      <c r="F8" s="37">
        <f>SUM(F9:F12)</f>
        <v>0</v>
      </c>
      <c r="G8" s="37">
        <f>SUM(G9:G12)</f>
        <v>0</v>
      </c>
      <c r="H8" s="37">
        <f>SUM(H9:H12)</f>
        <v>0</v>
      </c>
      <c r="I8" s="21">
        <f t="shared" si="1"/>
        <v>0</v>
      </c>
      <c r="J8" s="37">
        <f>SUM(J9:J12)</f>
        <v>33438144</v>
      </c>
      <c r="K8" s="37">
        <f>SUM(K9:K12)</f>
        <v>7183896.3899999997</v>
      </c>
      <c r="L8" s="22">
        <f>IF(J8=0,0,K8/J8*100)</f>
        <v>21.484136170954944</v>
      </c>
    </row>
    <row r="9" spans="1:12" ht="97.15" customHeight="1" x14ac:dyDescent="0.2">
      <c r="A9" s="197" t="s">
        <v>320</v>
      </c>
      <c r="B9" s="198" t="s">
        <v>438</v>
      </c>
      <c r="C9" s="105">
        <v>30071144</v>
      </c>
      <c r="D9" s="105">
        <v>6982533.3899999997</v>
      </c>
      <c r="E9" s="23">
        <f t="shared" si="0"/>
        <v>23.220045735539692</v>
      </c>
      <c r="F9" s="105"/>
      <c r="G9" s="105"/>
      <c r="H9" s="105"/>
      <c r="I9" s="23">
        <f t="shared" si="1"/>
        <v>0</v>
      </c>
      <c r="J9" s="39">
        <f>C9+F9</f>
        <v>30071144</v>
      </c>
      <c r="K9" s="39">
        <f>D9+H9</f>
        <v>6982533.3899999997</v>
      </c>
      <c r="L9" s="24">
        <f>IF(J9=0,0,K9/J9*100)</f>
        <v>23.220045735539692</v>
      </c>
    </row>
    <row r="10" spans="1:12" ht="45" customHeight="1" x14ac:dyDescent="0.2">
      <c r="A10" s="197" t="s">
        <v>323</v>
      </c>
      <c r="B10" s="198" t="s">
        <v>442</v>
      </c>
      <c r="C10" s="161">
        <v>1000000</v>
      </c>
      <c r="D10" s="239">
        <v>201363</v>
      </c>
      <c r="E10" s="23">
        <f t="shared" si="0"/>
        <v>20.136299999999999</v>
      </c>
      <c r="F10" s="39"/>
      <c r="G10" s="113"/>
      <c r="H10" s="39"/>
      <c r="I10" s="23">
        <f t="shared" si="1"/>
        <v>0</v>
      </c>
      <c r="J10" s="39">
        <f>C10+F10</f>
        <v>1000000</v>
      </c>
      <c r="K10" s="39">
        <f>D10+H10</f>
        <v>201363</v>
      </c>
      <c r="L10" s="24">
        <f t="shared" ref="L10:L21" si="2">IF(J10=0,0,K10/J10*100)</f>
        <v>20.136299999999999</v>
      </c>
    </row>
    <row r="11" spans="1:12" ht="44.45" customHeight="1" x14ac:dyDescent="0.2">
      <c r="A11" s="197" t="s">
        <v>324</v>
      </c>
      <c r="B11" s="198" t="s">
        <v>102</v>
      </c>
      <c r="C11" s="161">
        <v>2267000</v>
      </c>
      <c r="D11" s="239"/>
      <c r="E11" s="23">
        <f t="shared" si="0"/>
        <v>0</v>
      </c>
      <c r="F11" s="39"/>
      <c r="G11" s="108"/>
      <c r="H11" s="39"/>
      <c r="I11" s="23">
        <f t="shared" si="1"/>
        <v>0</v>
      </c>
      <c r="J11" s="39">
        <f>C11+F11</f>
        <v>2267000</v>
      </c>
      <c r="K11" s="39">
        <f>D11+H11</f>
        <v>0</v>
      </c>
      <c r="L11" s="24">
        <f t="shared" si="2"/>
        <v>0</v>
      </c>
    </row>
    <row r="12" spans="1:12" ht="36" customHeight="1" x14ac:dyDescent="0.2">
      <c r="A12" s="197" t="s">
        <v>390</v>
      </c>
      <c r="B12" s="198" t="s">
        <v>420</v>
      </c>
      <c r="C12" s="161">
        <v>100000</v>
      </c>
      <c r="D12" s="239"/>
      <c r="E12" s="23">
        <f t="shared" si="0"/>
        <v>0</v>
      </c>
      <c r="F12" s="39"/>
      <c r="G12" s="108"/>
      <c r="H12" s="39"/>
      <c r="I12" s="23">
        <f t="shared" si="1"/>
        <v>0</v>
      </c>
      <c r="J12" s="39">
        <f>C12+F12</f>
        <v>100000</v>
      </c>
      <c r="K12" s="39">
        <f>D12+H12</f>
        <v>0</v>
      </c>
      <c r="L12" s="24">
        <f t="shared" si="2"/>
        <v>0</v>
      </c>
    </row>
    <row r="13" spans="1:12" s="30" customFormat="1" ht="74.45" customHeight="1" x14ac:dyDescent="0.2">
      <c r="A13" s="31" t="s">
        <v>321</v>
      </c>
      <c r="B13" s="33" t="s">
        <v>389</v>
      </c>
      <c r="C13" s="40">
        <f>SUM(C14:C19)</f>
        <v>19979356</v>
      </c>
      <c r="D13" s="40">
        <f>SUM(D14:D19)</f>
        <v>2853236.24</v>
      </c>
      <c r="E13" s="21">
        <f t="shared" si="0"/>
        <v>14.280921967655013</v>
      </c>
      <c r="F13" s="40">
        <f>SUM(F14:F19)</f>
        <v>225183094.00999999</v>
      </c>
      <c r="G13" s="40">
        <f>SUM(G14:G19)</f>
        <v>229741094.00999999</v>
      </c>
      <c r="H13" s="40">
        <f>SUM(H14:H19)</f>
        <v>35327204.93</v>
      </c>
      <c r="I13" s="21">
        <f t="shared" si="1"/>
        <v>15.376963830625053</v>
      </c>
      <c r="J13" s="40">
        <f>SUM(J14:J19)</f>
        <v>245162450.00999999</v>
      </c>
      <c r="K13" s="40">
        <f>SUM(K14:K19)</f>
        <v>38180441.170000002</v>
      </c>
      <c r="L13" s="22">
        <f t="shared" si="2"/>
        <v>15.5735273360348</v>
      </c>
    </row>
    <row r="14" spans="1:12" ht="31.15" customHeight="1" x14ac:dyDescent="0.2">
      <c r="A14" s="197" t="s">
        <v>322</v>
      </c>
      <c r="B14" s="198" t="s">
        <v>439</v>
      </c>
      <c r="C14" s="105">
        <v>19979356</v>
      </c>
      <c r="D14" s="105">
        <v>2853236.24</v>
      </c>
      <c r="E14" s="23">
        <f t="shared" si="0"/>
        <v>14.280921967655013</v>
      </c>
      <c r="F14" s="105">
        <v>94928094.010000005</v>
      </c>
      <c r="G14" s="105">
        <v>99486094.010000005</v>
      </c>
      <c r="H14" s="105">
        <v>33053535.530000001</v>
      </c>
      <c r="I14" s="23">
        <f t="shared" si="1"/>
        <v>33.224277080048566</v>
      </c>
      <c r="J14" s="39">
        <f t="shared" ref="J14:J19" si="3">C14+F14</f>
        <v>114907450.01000001</v>
      </c>
      <c r="K14" s="39">
        <f t="shared" ref="K14:K21" si="4">D14+H14</f>
        <v>35906771.770000003</v>
      </c>
      <c r="L14" s="24">
        <f t="shared" si="2"/>
        <v>31.248427988677115</v>
      </c>
    </row>
    <row r="15" spans="1:12" ht="63" customHeight="1" x14ac:dyDescent="0.2">
      <c r="A15" s="197" t="s">
        <v>639</v>
      </c>
      <c r="B15" s="198" t="s">
        <v>41</v>
      </c>
      <c r="C15" s="105"/>
      <c r="D15" s="105"/>
      <c r="E15" s="23">
        <f t="shared" si="0"/>
        <v>0</v>
      </c>
      <c r="F15" s="105">
        <v>5500000</v>
      </c>
      <c r="G15" s="105">
        <v>5500000</v>
      </c>
      <c r="H15" s="105">
        <v>2273669.4</v>
      </c>
      <c r="I15" s="23">
        <f t="shared" si="1"/>
        <v>41.339443636363633</v>
      </c>
      <c r="J15" s="39">
        <f t="shared" si="3"/>
        <v>5500000</v>
      </c>
      <c r="K15" s="39">
        <f t="shared" si="4"/>
        <v>2273669.4</v>
      </c>
      <c r="L15" s="24">
        <f t="shared" si="2"/>
        <v>41.339443636363633</v>
      </c>
    </row>
    <row r="16" spans="1:12" ht="27" customHeight="1" x14ac:dyDescent="0.2">
      <c r="A16" s="200" t="s">
        <v>309</v>
      </c>
      <c r="B16" s="198" t="s">
        <v>437</v>
      </c>
      <c r="C16" s="105"/>
      <c r="D16" s="105"/>
      <c r="E16" s="23">
        <f t="shared" si="0"/>
        <v>0</v>
      </c>
      <c r="F16" s="105">
        <v>6500000</v>
      </c>
      <c r="G16" s="105">
        <v>6500000</v>
      </c>
      <c r="H16" s="105"/>
      <c r="I16" s="23">
        <f t="shared" si="1"/>
        <v>0</v>
      </c>
      <c r="J16" s="39">
        <f t="shared" si="3"/>
        <v>6500000</v>
      </c>
      <c r="K16" s="39">
        <f>D16+H16</f>
        <v>0</v>
      </c>
      <c r="L16" s="24">
        <f>IF(J16=0,0,K16/J16*100)</f>
        <v>0</v>
      </c>
    </row>
    <row r="17" spans="1:12" ht="25.9" customHeight="1" x14ac:dyDescent="0.2">
      <c r="A17" s="197" t="s">
        <v>239</v>
      </c>
      <c r="B17" s="198" t="s">
        <v>441</v>
      </c>
      <c r="C17" s="187"/>
      <c r="D17" s="105"/>
      <c r="E17" s="23">
        <f t="shared" si="0"/>
        <v>0</v>
      </c>
      <c r="F17" s="105">
        <v>60000000</v>
      </c>
      <c r="G17" s="105">
        <v>60000000</v>
      </c>
      <c r="H17" s="105"/>
      <c r="I17" s="23">
        <f t="shared" si="1"/>
        <v>0</v>
      </c>
      <c r="J17" s="39">
        <f t="shared" si="3"/>
        <v>60000000</v>
      </c>
      <c r="K17" s="39">
        <f t="shared" si="4"/>
        <v>0</v>
      </c>
      <c r="L17" s="24">
        <f t="shared" si="2"/>
        <v>0</v>
      </c>
    </row>
    <row r="18" spans="1:12" ht="35.25" customHeight="1" x14ac:dyDescent="0.2">
      <c r="A18" s="200" t="s">
        <v>310</v>
      </c>
      <c r="B18" s="198" t="s">
        <v>311</v>
      </c>
      <c r="C18" s="187"/>
      <c r="D18" s="105"/>
      <c r="E18" s="23">
        <f t="shared" si="0"/>
        <v>0</v>
      </c>
      <c r="F18" s="105">
        <v>8000000</v>
      </c>
      <c r="G18" s="105">
        <v>8000000</v>
      </c>
      <c r="H18" s="105"/>
      <c r="I18" s="23">
        <f t="shared" si="1"/>
        <v>0</v>
      </c>
      <c r="J18" s="39">
        <f t="shared" si="3"/>
        <v>8000000</v>
      </c>
      <c r="K18" s="39">
        <f>D18+H18</f>
        <v>0</v>
      </c>
      <c r="L18" s="24">
        <f>IF(J18=0,0,K18/J18*100)</f>
        <v>0</v>
      </c>
    </row>
    <row r="19" spans="1:12" ht="35.25" customHeight="1" x14ac:dyDescent="0.2">
      <c r="A19" s="200" t="s">
        <v>667</v>
      </c>
      <c r="B19" s="198" t="s">
        <v>241</v>
      </c>
      <c r="C19" s="187"/>
      <c r="D19" s="105"/>
      <c r="E19" s="23">
        <f t="shared" si="0"/>
        <v>0</v>
      </c>
      <c r="F19" s="105">
        <v>50255000</v>
      </c>
      <c r="G19" s="105">
        <v>50255000</v>
      </c>
      <c r="H19" s="105"/>
      <c r="I19" s="23">
        <f t="shared" si="1"/>
        <v>0</v>
      </c>
      <c r="J19" s="39">
        <f t="shared" si="3"/>
        <v>50255000</v>
      </c>
      <c r="K19" s="39">
        <f>D19+H19</f>
        <v>0</v>
      </c>
      <c r="L19" s="24">
        <f>IF(J19=0,0,K19/J19*100)</f>
        <v>0</v>
      </c>
    </row>
    <row r="20" spans="1:12" s="30" customFormat="1" ht="37.15" customHeight="1" x14ac:dyDescent="0.2">
      <c r="A20" s="31" t="s">
        <v>325</v>
      </c>
      <c r="B20" s="199" t="s">
        <v>254</v>
      </c>
      <c r="C20" s="37">
        <f>SUM(C21:C28)</f>
        <v>17759500</v>
      </c>
      <c r="D20" s="37">
        <f>SUM(D21:D28)</f>
        <v>7541130.9299999997</v>
      </c>
      <c r="E20" s="21">
        <f t="shared" si="0"/>
        <v>42.462518257833828</v>
      </c>
      <c r="F20" s="37">
        <f>SUM(F21:F28)</f>
        <v>5164000</v>
      </c>
      <c r="G20" s="37">
        <f>SUM(G21:G28)</f>
        <v>5164000</v>
      </c>
      <c r="H20" s="37">
        <f>SUM(H21:H28)</f>
        <v>3486819.52</v>
      </c>
      <c r="I20" s="21">
        <f t="shared" si="1"/>
        <v>67.521679318357869</v>
      </c>
      <c r="J20" s="37">
        <f>SUM(J21:J28)</f>
        <v>22923500</v>
      </c>
      <c r="K20" s="37">
        <f>SUM(K21:K28)</f>
        <v>11027950.449999999</v>
      </c>
      <c r="L20" s="22">
        <f t="shared" si="2"/>
        <v>48.107620782166769</v>
      </c>
    </row>
    <row r="21" spans="1:12" s="30" customFormat="1" ht="37.15" customHeight="1" x14ac:dyDescent="0.2">
      <c r="A21" s="41" t="s">
        <v>493</v>
      </c>
      <c r="B21" s="198" t="s">
        <v>104</v>
      </c>
      <c r="C21" s="38">
        <v>50000</v>
      </c>
      <c r="D21" s="38"/>
      <c r="E21" s="23">
        <f t="shared" si="0"/>
        <v>0</v>
      </c>
      <c r="F21" s="38"/>
      <c r="G21" s="112"/>
      <c r="H21" s="38"/>
      <c r="I21" s="23">
        <f t="shared" si="1"/>
        <v>0</v>
      </c>
      <c r="J21" s="39">
        <f>C21+F21</f>
        <v>50000</v>
      </c>
      <c r="K21" s="39">
        <f t="shared" si="4"/>
        <v>0</v>
      </c>
      <c r="L21" s="24">
        <f t="shared" si="2"/>
        <v>0</v>
      </c>
    </row>
    <row r="22" spans="1:12" ht="44.45" customHeight="1" x14ac:dyDescent="0.2">
      <c r="A22" s="197" t="s">
        <v>326</v>
      </c>
      <c r="B22" s="198" t="s">
        <v>105</v>
      </c>
      <c r="C22" s="105">
        <v>1759200</v>
      </c>
      <c r="D22" s="105">
        <v>333208.32000000001</v>
      </c>
      <c r="E22" s="23">
        <f t="shared" si="0"/>
        <v>18.940900409276946</v>
      </c>
      <c r="F22" s="39"/>
      <c r="G22" s="113"/>
      <c r="H22" s="39"/>
      <c r="I22" s="23">
        <f t="shared" si="1"/>
        <v>0</v>
      </c>
      <c r="J22" s="39">
        <f t="shared" ref="J22:J28" si="5">C22+F22</f>
        <v>1759200</v>
      </c>
      <c r="K22" s="39">
        <f t="shared" ref="K22:K28" si="6">D22+H22</f>
        <v>333208.32000000001</v>
      </c>
      <c r="L22" s="24">
        <f t="shared" ref="L22:L28" si="7">IF(J22=0,0,K22/J22*100)</f>
        <v>18.940900409276946</v>
      </c>
    </row>
    <row r="23" spans="1:12" ht="43.15" customHeight="1" x14ac:dyDescent="0.2">
      <c r="A23" s="41" t="s">
        <v>327</v>
      </c>
      <c r="B23" s="34" t="s">
        <v>440</v>
      </c>
      <c r="C23" s="105">
        <v>540000</v>
      </c>
      <c r="D23" s="105"/>
      <c r="E23" s="23">
        <f t="shared" si="0"/>
        <v>0</v>
      </c>
      <c r="F23" s="39"/>
      <c r="G23" s="113"/>
      <c r="H23" s="39"/>
      <c r="I23" s="23">
        <f t="shared" si="1"/>
        <v>0</v>
      </c>
      <c r="J23" s="39">
        <f t="shared" si="5"/>
        <v>540000</v>
      </c>
      <c r="K23" s="39">
        <f t="shared" si="6"/>
        <v>0</v>
      </c>
      <c r="L23" s="24">
        <f t="shared" si="7"/>
        <v>0</v>
      </c>
    </row>
    <row r="24" spans="1:12" ht="28.9" customHeight="1" x14ac:dyDescent="0.2">
      <c r="A24" s="41" t="s">
        <v>328</v>
      </c>
      <c r="B24" s="34" t="s">
        <v>529</v>
      </c>
      <c r="C24" s="105">
        <v>9930300</v>
      </c>
      <c r="D24" s="105">
        <v>2198075.17</v>
      </c>
      <c r="E24" s="23">
        <f t="shared" si="0"/>
        <v>22.135032879167799</v>
      </c>
      <c r="F24" s="105">
        <v>1869000</v>
      </c>
      <c r="G24" s="105">
        <v>1869000</v>
      </c>
      <c r="H24" s="105">
        <v>361819.52</v>
      </c>
      <c r="I24" s="23">
        <f t="shared" si="1"/>
        <v>19.358989834135905</v>
      </c>
      <c r="J24" s="39">
        <f t="shared" si="5"/>
        <v>11799300</v>
      </c>
      <c r="K24" s="39">
        <f t="shared" si="6"/>
        <v>2559894.69</v>
      </c>
      <c r="L24" s="24">
        <f t="shared" si="7"/>
        <v>21.695309806513947</v>
      </c>
    </row>
    <row r="25" spans="1:12" ht="31.5" x14ac:dyDescent="0.2">
      <c r="A25" s="197" t="s">
        <v>425</v>
      </c>
      <c r="B25" s="198" t="s">
        <v>424</v>
      </c>
      <c r="C25" s="161">
        <v>430000</v>
      </c>
      <c r="D25" s="239">
        <v>9847.44</v>
      </c>
      <c r="E25" s="23">
        <f t="shared" si="0"/>
        <v>2.2901023255813957</v>
      </c>
      <c r="F25" s="194">
        <v>170000</v>
      </c>
      <c r="G25" s="194">
        <v>170000</v>
      </c>
      <c r="H25" s="38"/>
      <c r="I25" s="23">
        <f t="shared" si="1"/>
        <v>0</v>
      </c>
      <c r="J25" s="39">
        <f t="shared" si="5"/>
        <v>600000</v>
      </c>
      <c r="K25" s="39">
        <f t="shared" si="6"/>
        <v>9847.44</v>
      </c>
      <c r="L25" s="24">
        <f t="shared" si="7"/>
        <v>1.64124</v>
      </c>
    </row>
    <row r="26" spans="1:12" ht="31.5" x14ac:dyDescent="0.2">
      <c r="A26" s="197" t="s">
        <v>593</v>
      </c>
      <c r="B26" s="198" t="s">
        <v>253</v>
      </c>
      <c r="C26" s="161">
        <v>20000</v>
      </c>
      <c r="D26" s="38"/>
      <c r="E26" s="23">
        <f t="shared" si="0"/>
        <v>0</v>
      </c>
      <c r="F26" s="38"/>
      <c r="G26" s="112"/>
      <c r="H26" s="38"/>
      <c r="I26" s="23">
        <f t="shared" si="1"/>
        <v>0</v>
      </c>
      <c r="J26" s="39">
        <f t="shared" si="5"/>
        <v>20000</v>
      </c>
      <c r="K26" s="39">
        <f t="shared" si="6"/>
        <v>0</v>
      </c>
      <c r="L26" s="24">
        <f t="shared" si="7"/>
        <v>0</v>
      </c>
    </row>
    <row r="27" spans="1:12" ht="38.450000000000003" customHeight="1" x14ac:dyDescent="0.2">
      <c r="A27" s="41" t="s">
        <v>329</v>
      </c>
      <c r="B27" s="34" t="s">
        <v>531</v>
      </c>
      <c r="C27" s="161">
        <v>30000</v>
      </c>
      <c r="D27" s="38"/>
      <c r="E27" s="23">
        <f t="shared" si="0"/>
        <v>0</v>
      </c>
      <c r="F27" s="38"/>
      <c r="G27" s="112"/>
      <c r="H27" s="38"/>
      <c r="I27" s="23">
        <f t="shared" si="1"/>
        <v>0</v>
      </c>
      <c r="J27" s="39">
        <f t="shared" si="5"/>
        <v>30000</v>
      </c>
      <c r="K27" s="39">
        <f t="shared" si="6"/>
        <v>0</v>
      </c>
      <c r="L27" s="24">
        <f t="shared" si="7"/>
        <v>0</v>
      </c>
    </row>
    <row r="28" spans="1:12" ht="57.6" customHeight="1" x14ac:dyDescent="0.2">
      <c r="A28" s="41" t="s">
        <v>330</v>
      </c>
      <c r="B28" s="34" t="s">
        <v>532</v>
      </c>
      <c r="C28" s="105">
        <v>5000000</v>
      </c>
      <c r="D28" s="105">
        <v>5000000</v>
      </c>
      <c r="E28" s="23">
        <f t="shared" si="0"/>
        <v>100</v>
      </c>
      <c r="F28" s="105">
        <v>3125000</v>
      </c>
      <c r="G28" s="105">
        <v>3125000</v>
      </c>
      <c r="H28" s="105">
        <v>3125000</v>
      </c>
      <c r="I28" s="23">
        <f t="shared" si="1"/>
        <v>100</v>
      </c>
      <c r="J28" s="39">
        <f t="shared" si="5"/>
        <v>8125000</v>
      </c>
      <c r="K28" s="39">
        <f t="shared" si="6"/>
        <v>8125000</v>
      </c>
      <c r="L28" s="24">
        <f t="shared" si="7"/>
        <v>100</v>
      </c>
    </row>
    <row r="29" spans="1:12" s="30" customFormat="1" ht="58.9" customHeight="1" x14ac:dyDescent="0.2">
      <c r="A29" s="31" t="s">
        <v>331</v>
      </c>
      <c r="B29" s="199" t="s">
        <v>255</v>
      </c>
      <c r="C29" s="37">
        <f>SUM(C30:C63)</f>
        <v>832153900</v>
      </c>
      <c r="D29" s="37">
        <f>SUM(D30:D63)</f>
        <v>168557409.87999997</v>
      </c>
      <c r="E29" s="21">
        <f t="shared" si="0"/>
        <v>20.255557280930841</v>
      </c>
      <c r="F29" s="37">
        <f>SUM(F30:F63)</f>
        <v>92695915</v>
      </c>
      <c r="G29" s="37">
        <f>SUM(G30:G63)</f>
        <v>103759682.83</v>
      </c>
      <c r="H29" s="37">
        <f>SUM(H30:H63)</f>
        <v>18310147.440000001</v>
      </c>
      <c r="I29" s="21">
        <f t="shared" si="1"/>
        <v>17.64668794333091</v>
      </c>
      <c r="J29" s="37">
        <f>SUM(J30:J63)</f>
        <v>924849815</v>
      </c>
      <c r="K29" s="37">
        <f>SUM(K30:K63)</f>
        <v>186867557.31999996</v>
      </c>
      <c r="L29" s="22">
        <f>IF(J29=0,0,K29/J29*100)</f>
        <v>20.205178645140343</v>
      </c>
    </row>
    <row r="30" spans="1:12" ht="69" customHeight="1" x14ac:dyDescent="0.2">
      <c r="A30" s="197" t="s">
        <v>391</v>
      </c>
      <c r="B30" s="198" t="s">
        <v>426</v>
      </c>
      <c r="C30" s="105">
        <v>14138100</v>
      </c>
      <c r="D30" s="105">
        <v>3156050.83</v>
      </c>
      <c r="E30" s="23">
        <f t="shared" si="0"/>
        <v>22.323019571229516</v>
      </c>
      <c r="F30" s="105">
        <v>15000</v>
      </c>
      <c r="G30" s="105">
        <v>184908.84</v>
      </c>
      <c r="H30" s="105">
        <v>169908.84</v>
      </c>
      <c r="I30" s="23">
        <f t="shared" si="1"/>
        <v>91.887894597143116</v>
      </c>
      <c r="J30" s="39">
        <f>C30+F30</f>
        <v>14153100</v>
      </c>
      <c r="K30" s="39">
        <f>D30+H30</f>
        <v>3325959.67</v>
      </c>
      <c r="L30" s="24">
        <f>IF(J30=0,0,K30/J30*100)</f>
        <v>23.499866954942732</v>
      </c>
    </row>
    <row r="31" spans="1:12" ht="94.9" customHeight="1" x14ac:dyDescent="0.2">
      <c r="A31" s="197" t="s">
        <v>392</v>
      </c>
      <c r="B31" s="198" t="s">
        <v>206</v>
      </c>
      <c r="C31" s="105">
        <v>43017200</v>
      </c>
      <c r="D31" s="105">
        <v>8611101.5</v>
      </c>
      <c r="E31" s="23">
        <f t="shared" si="0"/>
        <v>20.017810317733371</v>
      </c>
      <c r="F31" s="105">
        <v>4000</v>
      </c>
      <c r="G31" s="105">
        <v>379733.02</v>
      </c>
      <c r="H31" s="105">
        <v>375733.02</v>
      </c>
      <c r="I31" s="23">
        <f t="shared" si="1"/>
        <v>98.946628344303591</v>
      </c>
      <c r="J31" s="39">
        <f t="shared" ref="J31:J63" si="8">C31+F31</f>
        <v>43021200</v>
      </c>
      <c r="K31" s="39">
        <f t="shared" ref="K31:K63" si="9">D31+H31</f>
        <v>8986834.5199999996</v>
      </c>
      <c r="L31" s="24">
        <f t="shared" ref="L31:L63" si="10">IF(J31=0,0,K31/J31*100)</f>
        <v>20.889316244084309</v>
      </c>
    </row>
    <row r="32" spans="1:12" ht="70.150000000000006" customHeight="1" x14ac:dyDescent="0.2">
      <c r="A32" s="197" t="s">
        <v>393</v>
      </c>
      <c r="B32" s="198" t="s">
        <v>207</v>
      </c>
      <c r="C32" s="105">
        <v>33114100</v>
      </c>
      <c r="D32" s="105">
        <v>6110972.2800000003</v>
      </c>
      <c r="E32" s="23">
        <f t="shared" si="0"/>
        <v>18.454290709999668</v>
      </c>
      <c r="F32" s="105">
        <v>21000</v>
      </c>
      <c r="G32" s="105">
        <v>630000</v>
      </c>
      <c r="H32" s="105"/>
      <c r="I32" s="23">
        <f t="shared" si="1"/>
        <v>0</v>
      </c>
      <c r="J32" s="39">
        <f t="shared" si="8"/>
        <v>33135100</v>
      </c>
      <c r="K32" s="39">
        <f t="shared" si="9"/>
        <v>6110972.2800000003</v>
      </c>
      <c r="L32" s="24">
        <f t="shared" si="10"/>
        <v>18.44259495218062</v>
      </c>
    </row>
    <row r="33" spans="1:12" ht="80.45" customHeight="1" x14ac:dyDescent="0.2">
      <c r="A33" s="197" t="s">
        <v>394</v>
      </c>
      <c r="B33" s="198" t="s">
        <v>208</v>
      </c>
      <c r="C33" s="105">
        <v>20523900</v>
      </c>
      <c r="D33" s="105">
        <v>3816008.32</v>
      </c>
      <c r="E33" s="23">
        <f t="shared" si="0"/>
        <v>18.592998016946098</v>
      </c>
      <c r="F33" s="105">
        <v>436000</v>
      </c>
      <c r="G33" s="105">
        <v>649048.69999999995</v>
      </c>
      <c r="H33" s="105">
        <v>213048.7</v>
      </c>
      <c r="I33" s="23">
        <f t="shared" si="1"/>
        <v>32.824763380621519</v>
      </c>
      <c r="J33" s="39">
        <f t="shared" si="8"/>
        <v>20959900</v>
      </c>
      <c r="K33" s="39">
        <f t="shared" si="9"/>
        <v>4029057.02</v>
      </c>
      <c r="L33" s="24">
        <f t="shared" si="10"/>
        <v>19.222691997576323</v>
      </c>
    </row>
    <row r="34" spans="1:12" ht="67.900000000000006" customHeight="1" x14ac:dyDescent="0.2">
      <c r="A34" s="197" t="s">
        <v>395</v>
      </c>
      <c r="B34" s="198" t="s">
        <v>209</v>
      </c>
      <c r="C34" s="105">
        <v>9781100</v>
      </c>
      <c r="D34" s="105">
        <v>2180613.5499999998</v>
      </c>
      <c r="E34" s="23">
        <f t="shared" si="0"/>
        <v>22.294154542945066</v>
      </c>
      <c r="F34" s="105"/>
      <c r="G34" s="105"/>
      <c r="H34" s="105"/>
      <c r="I34" s="23">
        <f t="shared" si="1"/>
        <v>0</v>
      </c>
      <c r="J34" s="39">
        <f t="shared" si="8"/>
        <v>9781100</v>
      </c>
      <c r="K34" s="39">
        <f t="shared" si="9"/>
        <v>2180613.5499999998</v>
      </c>
      <c r="L34" s="24">
        <f t="shared" si="10"/>
        <v>22.294154542945066</v>
      </c>
    </row>
    <row r="35" spans="1:12" ht="93.6" customHeight="1" x14ac:dyDescent="0.2">
      <c r="A35" s="197" t="s">
        <v>396</v>
      </c>
      <c r="B35" s="198" t="s">
        <v>210</v>
      </c>
      <c r="C35" s="105">
        <v>41680800</v>
      </c>
      <c r="D35" s="105">
        <v>8882067.2300000004</v>
      </c>
      <c r="E35" s="23">
        <f t="shared" si="0"/>
        <v>21.309733090535691</v>
      </c>
      <c r="F35" s="105"/>
      <c r="G35" s="105"/>
      <c r="H35" s="105"/>
      <c r="I35" s="23">
        <f t="shared" si="1"/>
        <v>0</v>
      </c>
      <c r="J35" s="39">
        <f t="shared" si="8"/>
        <v>41680800</v>
      </c>
      <c r="K35" s="39">
        <f t="shared" si="9"/>
        <v>8882067.2300000004</v>
      </c>
      <c r="L35" s="24">
        <f t="shared" si="10"/>
        <v>21.309733090535691</v>
      </c>
    </row>
    <row r="36" spans="1:12" ht="63" customHeight="1" x14ac:dyDescent="0.2">
      <c r="A36" s="197" t="s">
        <v>397</v>
      </c>
      <c r="B36" s="198" t="s">
        <v>211</v>
      </c>
      <c r="C36" s="105">
        <v>22960300</v>
      </c>
      <c r="D36" s="105">
        <v>5087944.25</v>
      </c>
      <c r="E36" s="23">
        <f t="shared" si="0"/>
        <v>22.159746388331165</v>
      </c>
      <c r="F36" s="105"/>
      <c r="G36" s="105"/>
      <c r="H36" s="105"/>
      <c r="I36" s="23">
        <f t="shared" si="1"/>
        <v>0</v>
      </c>
      <c r="J36" s="39">
        <f t="shared" si="8"/>
        <v>22960300</v>
      </c>
      <c r="K36" s="39">
        <f t="shared" si="9"/>
        <v>5087944.25</v>
      </c>
      <c r="L36" s="24">
        <f t="shared" si="10"/>
        <v>22.159746388331165</v>
      </c>
    </row>
    <row r="37" spans="1:12" ht="82.9" customHeight="1" x14ac:dyDescent="0.2">
      <c r="A37" s="197" t="s">
        <v>398</v>
      </c>
      <c r="B37" s="198" t="s">
        <v>212</v>
      </c>
      <c r="C37" s="105">
        <v>5725100</v>
      </c>
      <c r="D37" s="105">
        <v>1229347.07</v>
      </c>
      <c r="E37" s="23">
        <f t="shared" si="0"/>
        <v>21.472936193254267</v>
      </c>
      <c r="F37" s="105"/>
      <c r="G37" s="105"/>
      <c r="H37" s="105"/>
      <c r="I37" s="23">
        <f t="shared" si="1"/>
        <v>0</v>
      </c>
      <c r="J37" s="39">
        <f t="shared" si="8"/>
        <v>5725100</v>
      </c>
      <c r="K37" s="39">
        <f t="shared" si="9"/>
        <v>1229347.07</v>
      </c>
      <c r="L37" s="24">
        <f t="shared" si="10"/>
        <v>21.472936193254267</v>
      </c>
    </row>
    <row r="38" spans="1:12" ht="63" customHeight="1" x14ac:dyDescent="0.2">
      <c r="A38" s="197" t="s">
        <v>399</v>
      </c>
      <c r="B38" s="198" t="s">
        <v>533</v>
      </c>
      <c r="C38" s="105">
        <v>54926300</v>
      </c>
      <c r="D38" s="105">
        <v>12381631</v>
      </c>
      <c r="E38" s="23">
        <f t="shared" si="0"/>
        <v>22.542262996051072</v>
      </c>
      <c r="F38" s="105">
        <v>40300</v>
      </c>
      <c r="G38" s="105">
        <v>63300</v>
      </c>
      <c r="H38" s="105">
        <v>20000</v>
      </c>
      <c r="I38" s="23">
        <f t="shared" si="1"/>
        <v>31.595576619273302</v>
      </c>
      <c r="J38" s="39">
        <f t="shared" si="8"/>
        <v>54966600</v>
      </c>
      <c r="K38" s="39">
        <f t="shared" si="9"/>
        <v>12401631</v>
      </c>
      <c r="L38" s="24">
        <f t="shared" si="10"/>
        <v>22.562121360971936</v>
      </c>
    </row>
    <row r="39" spans="1:12" ht="77.45" customHeight="1" x14ac:dyDescent="0.2">
      <c r="A39" s="197" t="s">
        <v>400</v>
      </c>
      <c r="B39" s="198" t="s">
        <v>401</v>
      </c>
      <c r="C39" s="105">
        <v>312251200</v>
      </c>
      <c r="D39" s="105">
        <v>62646242.75</v>
      </c>
      <c r="E39" s="23">
        <f t="shared" si="0"/>
        <v>20.06277085564443</v>
      </c>
      <c r="F39" s="105">
        <v>21178300</v>
      </c>
      <c r="G39" s="105">
        <v>30718277.48</v>
      </c>
      <c r="H39" s="105">
        <v>12524576.33</v>
      </c>
      <c r="I39" s="23">
        <f t="shared" si="1"/>
        <v>40.772391414702462</v>
      </c>
      <c r="J39" s="39">
        <f t="shared" si="8"/>
        <v>333429500</v>
      </c>
      <c r="K39" s="39">
        <f t="shared" si="9"/>
        <v>75170819.079999998</v>
      </c>
      <c r="L39" s="24">
        <f t="shared" si="10"/>
        <v>22.544741566058192</v>
      </c>
    </row>
    <row r="40" spans="1:12" ht="79.900000000000006" customHeight="1" x14ac:dyDescent="0.2">
      <c r="A40" s="197" t="s">
        <v>402</v>
      </c>
      <c r="B40" s="198" t="s">
        <v>689</v>
      </c>
      <c r="C40" s="105">
        <v>37211900</v>
      </c>
      <c r="D40" s="105">
        <v>7897779.3899999997</v>
      </c>
      <c r="E40" s="23">
        <f t="shared" si="0"/>
        <v>21.223800424057895</v>
      </c>
      <c r="F40" s="105"/>
      <c r="G40" s="105"/>
      <c r="H40" s="105"/>
      <c r="I40" s="23">
        <f t="shared" si="1"/>
        <v>0</v>
      </c>
      <c r="J40" s="39">
        <f t="shared" si="8"/>
        <v>37211900</v>
      </c>
      <c r="K40" s="39">
        <f t="shared" si="9"/>
        <v>7897779.3899999997</v>
      </c>
      <c r="L40" s="24">
        <f t="shared" si="10"/>
        <v>21.223800424057895</v>
      </c>
    </row>
    <row r="41" spans="1:12" ht="61.15" customHeight="1" x14ac:dyDescent="0.2">
      <c r="A41" s="197" t="s">
        <v>690</v>
      </c>
      <c r="B41" s="198" t="s">
        <v>691</v>
      </c>
      <c r="C41" s="105">
        <v>16626400</v>
      </c>
      <c r="D41" s="105">
        <v>3718647.46</v>
      </c>
      <c r="E41" s="23">
        <f t="shared" si="0"/>
        <v>22.365920824712504</v>
      </c>
      <c r="F41" s="105">
        <v>1500000</v>
      </c>
      <c r="G41" s="105">
        <v>1500000</v>
      </c>
      <c r="H41" s="105">
        <v>230089</v>
      </c>
      <c r="I41" s="23">
        <f t="shared" si="1"/>
        <v>15.339266666666667</v>
      </c>
      <c r="J41" s="39">
        <f t="shared" si="8"/>
        <v>18126400</v>
      </c>
      <c r="K41" s="39">
        <f t="shared" si="9"/>
        <v>3948736.46</v>
      </c>
      <c r="L41" s="24">
        <f t="shared" si="10"/>
        <v>21.784449532174065</v>
      </c>
    </row>
    <row r="42" spans="1:12" ht="57" customHeight="1" x14ac:dyDescent="0.2">
      <c r="A42" s="197" t="s">
        <v>54</v>
      </c>
      <c r="B42" s="198" t="s">
        <v>406</v>
      </c>
      <c r="C42" s="105">
        <v>2888800</v>
      </c>
      <c r="D42" s="105">
        <v>644600</v>
      </c>
      <c r="E42" s="23">
        <f t="shared" si="0"/>
        <v>22.313763500415398</v>
      </c>
      <c r="F42" s="105"/>
      <c r="G42" s="116"/>
      <c r="H42" s="105"/>
      <c r="I42" s="23">
        <f t="shared" si="1"/>
        <v>0</v>
      </c>
      <c r="J42" s="39">
        <f t="shared" si="8"/>
        <v>2888800</v>
      </c>
      <c r="K42" s="39">
        <f t="shared" si="9"/>
        <v>644600</v>
      </c>
      <c r="L42" s="24">
        <f t="shared" si="10"/>
        <v>22.313763500415398</v>
      </c>
    </row>
    <row r="43" spans="1:12" ht="48.6" customHeight="1" x14ac:dyDescent="0.2">
      <c r="A43" s="197" t="s">
        <v>332</v>
      </c>
      <c r="B43" s="198" t="s">
        <v>534</v>
      </c>
      <c r="C43" s="105">
        <v>20681700</v>
      </c>
      <c r="D43" s="105">
        <v>3868856.35</v>
      </c>
      <c r="E43" s="23">
        <f t="shared" si="0"/>
        <v>18.706665071053152</v>
      </c>
      <c r="F43" s="105">
        <v>7849500</v>
      </c>
      <c r="G43" s="105">
        <v>7849500</v>
      </c>
      <c r="H43" s="105">
        <v>2097593.06</v>
      </c>
      <c r="I43" s="23">
        <f t="shared" si="1"/>
        <v>26.722632779157905</v>
      </c>
      <c r="J43" s="39">
        <f t="shared" si="8"/>
        <v>28531200</v>
      </c>
      <c r="K43" s="39">
        <f t="shared" si="9"/>
        <v>5966449.4100000001</v>
      </c>
      <c r="L43" s="24">
        <f t="shared" si="10"/>
        <v>20.912017055013461</v>
      </c>
    </row>
    <row r="44" spans="1:12" ht="46.9" customHeight="1" x14ac:dyDescent="0.2">
      <c r="A44" s="197" t="s">
        <v>214</v>
      </c>
      <c r="B44" s="198" t="s">
        <v>213</v>
      </c>
      <c r="C44" s="105">
        <v>2912200</v>
      </c>
      <c r="D44" s="105">
        <v>491966.35</v>
      </c>
      <c r="E44" s="23">
        <f t="shared" si="0"/>
        <v>16.893288579081105</v>
      </c>
      <c r="F44" s="105"/>
      <c r="G44" s="116"/>
      <c r="H44" s="39"/>
      <c r="I44" s="23">
        <f t="shared" si="1"/>
        <v>0</v>
      </c>
      <c r="J44" s="39">
        <f t="shared" si="8"/>
        <v>2912200</v>
      </c>
      <c r="K44" s="39">
        <f t="shared" si="9"/>
        <v>491966.35</v>
      </c>
      <c r="L44" s="24">
        <f t="shared" si="10"/>
        <v>16.893288579081105</v>
      </c>
    </row>
    <row r="45" spans="1:12" ht="32.450000000000003" customHeight="1" x14ac:dyDescent="0.2">
      <c r="A45" s="197" t="s">
        <v>407</v>
      </c>
      <c r="B45" s="198" t="s">
        <v>104</v>
      </c>
      <c r="C45" s="105">
        <v>5100000</v>
      </c>
      <c r="D45" s="105">
        <v>137549.92000000001</v>
      </c>
      <c r="E45" s="23">
        <f t="shared" si="0"/>
        <v>2.6970572549019609</v>
      </c>
      <c r="F45" s="105">
        <v>4600000</v>
      </c>
      <c r="G45" s="105">
        <v>4600000</v>
      </c>
      <c r="H45" s="39"/>
      <c r="I45" s="23">
        <f t="shared" si="1"/>
        <v>0</v>
      </c>
      <c r="J45" s="39">
        <f t="shared" si="8"/>
        <v>9700000</v>
      </c>
      <c r="K45" s="39">
        <f t="shared" si="9"/>
        <v>137549.92000000001</v>
      </c>
      <c r="L45" s="24">
        <f t="shared" si="10"/>
        <v>1.4180404123711343</v>
      </c>
    </row>
    <row r="46" spans="1:12" ht="126" x14ac:dyDescent="0.2">
      <c r="A46" s="200" t="s">
        <v>741</v>
      </c>
      <c r="B46" s="322" t="s">
        <v>747</v>
      </c>
      <c r="C46" s="105">
        <v>5800</v>
      </c>
      <c r="D46" s="105"/>
      <c r="E46" s="23">
        <f t="shared" si="0"/>
        <v>0</v>
      </c>
      <c r="F46" s="39">
        <v>131400</v>
      </c>
      <c r="G46" s="113">
        <v>131400</v>
      </c>
      <c r="H46" s="39"/>
      <c r="I46" s="23">
        <f t="shared" si="1"/>
        <v>0</v>
      </c>
      <c r="J46" s="39">
        <f t="shared" si="8"/>
        <v>137200</v>
      </c>
      <c r="K46" s="39">
        <f t="shared" si="9"/>
        <v>0</v>
      </c>
      <c r="L46" s="24">
        <f t="shared" si="10"/>
        <v>0</v>
      </c>
    </row>
    <row r="47" spans="1:12" ht="110.25" x14ac:dyDescent="0.2">
      <c r="A47" s="200" t="s">
        <v>742</v>
      </c>
      <c r="B47" s="321" t="s">
        <v>746</v>
      </c>
      <c r="C47" s="187"/>
      <c r="D47" s="105"/>
      <c r="E47" s="23">
        <f t="shared" si="0"/>
        <v>0</v>
      </c>
      <c r="F47" s="105">
        <v>319600</v>
      </c>
      <c r="G47" s="105">
        <v>319600</v>
      </c>
      <c r="H47" s="105"/>
      <c r="I47" s="23">
        <f t="shared" si="1"/>
        <v>0</v>
      </c>
      <c r="J47" s="39">
        <f t="shared" si="8"/>
        <v>319600</v>
      </c>
      <c r="K47" s="39">
        <f t="shared" si="9"/>
        <v>0</v>
      </c>
      <c r="L47" s="24">
        <f t="shared" si="10"/>
        <v>0</v>
      </c>
    </row>
    <row r="48" spans="1:12" ht="60.6" customHeight="1" x14ac:dyDescent="0.2">
      <c r="A48" s="197" t="s">
        <v>635</v>
      </c>
      <c r="B48" s="198" t="s">
        <v>215</v>
      </c>
      <c r="C48" s="105">
        <v>1300000</v>
      </c>
      <c r="D48" s="105">
        <v>84080</v>
      </c>
      <c r="E48" s="23">
        <f t="shared" si="0"/>
        <v>6.4676923076923076</v>
      </c>
      <c r="F48" s="39"/>
      <c r="G48" s="113"/>
      <c r="H48" s="39"/>
      <c r="I48" s="23">
        <f t="shared" si="1"/>
        <v>0</v>
      </c>
      <c r="J48" s="39">
        <f t="shared" si="8"/>
        <v>1300000</v>
      </c>
      <c r="K48" s="39">
        <f t="shared" si="9"/>
        <v>84080</v>
      </c>
      <c r="L48" s="24">
        <f t="shared" si="10"/>
        <v>6.4676923076923076</v>
      </c>
    </row>
    <row r="49" spans="1:12" ht="63" x14ac:dyDescent="0.2">
      <c r="A49" s="197" t="s">
        <v>180</v>
      </c>
      <c r="B49" s="198" t="s">
        <v>41</v>
      </c>
      <c r="C49" s="105">
        <v>400000</v>
      </c>
      <c r="D49" s="105">
        <v>252657.26</v>
      </c>
      <c r="E49" s="23">
        <f t="shared" si="0"/>
        <v>63.164315000000002</v>
      </c>
      <c r="F49" s="39"/>
      <c r="G49" s="113">
        <v>27956.31</v>
      </c>
      <c r="H49" s="39">
        <v>27931.31</v>
      </c>
      <c r="I49" s="23">
        <f t="shared" si="1"/>
        <v>99.910574750387298</v>
      </c>
      <c r="J49" s="39">
        <f t="shared" si="8"/>
        <v>400000</v>
      </c>
      <c r="K49" s="39">
        <f t="shared" si="9"/>
        <v>280588.57</v>
      </c>
      <c r="L49" s="24">
        <f t="shared" si="10"/>
        <v>70.147142500000001</v>
      </c>
    </row>
    <row r="50" spans="1:12" ht="61.9" customHeight="1" x14ac:dyDescent="0.2">
      <c r="A50" s="197" t="s">
        <v>275</v>
      </c>
      <c r="B50" s="198" t="s">
        <v>473</v>
      </c>
      <c r="C50" s="105">
        <v>6500000</v>
      </c>
      <c r="D50" s="105">
        <v>585055.74</v>
      </c>
      <c r="E50" s="23">
        <f t="shared" si="0"/>
        <v>9.0008575384615384</v>
      </c>
      <c r="F50" s="39"/>
      <c r="G50" s="113"/>
      <c r="H50" s="39"/>
      <c r="I50" s="23">
        <f t="shared" si="1"/>
        <v>0</v>
      </c>
      <c r="J50" s="39">
        <f t="shared" si="8"/>
        <v>6500000</v>
      </c>
      <c r="K50" s="39">
        <f t="shared" si="9"/>
        <v>585055.74</v>
      </c>
      <c r="L50" s="24">
        <f t="shared" si="10"/>
        <v>9.0008575384615384</v>
      </c>
    </row>
    <row r="51" spans="1:12" ht="47.45" customHeight="1" x14ac:dyDescent="0.2">
      <c r="A51" s="197" t="s">
        <v>276</v>
      </c>
      <c r="B51" s="198" t="s">
        <v>474</v>
      </c>
      <c r="C51" s="105">
        <v>2050000</v>
      </c>
      <c r="D51" s="105">
        <v>243798.07</v>
      </c>
      <c r="E51" s="23">
        <f t="shared" si="0"/>
        <v>11.892588780487804</v>
      </c>
      <c r="F51" s="39"/>
      <c r="G51" s="113"/>
      <c r="H51" s="39"/>
      <c r="I51" s="23">
        <f t="shared" si="1"/>
        <v>0</v>
      </c>
      <c r="J51" s="39">
        <f t="shared" si="8"/>
        <v>2050000</v>
      </c>
      <c r="K51" s="39">
        <f t="shared" si="9"/>
        <v>243798.07</v>
      </c>
      <c r="L51" s="24">
        <f t="shared" si="10"/>
        <v>11.892588780487804</v>
      </c>
    </row>
    <row r="52" spans="1:12" ht="48" customHeight="1" x14ac:dyDescent="0.2">
      <c r="A52" s="197" t="s">
        <v>277</v>
      </c>
      <c r="B52" s="198" t="s">
        <v>475</v>
      </c>
      <c r="C52" s="105">
        <v>8169700</v>
      </c>
      <c r="D52" s="105">
        <v>1679270.35</v>
      </c>
      <c r="E52" s="23">
        <f t="shared" si="0"/>
        <v>20.554859419562533</v>
      </c>
      <c r="F52" s="105"/>
      <c r="G52" s="105"/>
      <c r="H52" s="105"/>
      <c r="I52" s="23">
        <f t="shared" si="1"/>
        <v>0</v>
      </c>
      <c r="J52" s="39">
        <f t="shared" si="8"/>
        <v>8169700</v>
      </c>
      <c r="K52" s="39">
        <f t="shared" si="9"/>
        <v>1679270.35</v>
      </c>
      <c r="L52" s="24">
        <f t="shared" si="10"/>
        <v>20.554859419562533</v>
      </c>
    </row>
    <row r="53" spans="1:12" ht="46.15" customHeight="1" x14ac:dyDescent="0.2">
      <c r="A53" s="197" t="s">
        <v>278</v>
      </c>
      <c r="B53" s="198" t="s">
        <v>476</v>
      </c>
      <c r="C53" s="105">
        <v>2928000</v>
      </c>
      <c r="D53" s="105">
        <v>295131.21000000002</v>
      </c>
      <c r="E53" s="23">
        <f t="shared" si="0"/>
        <v>10.079617827868853</v>
      </c>
      <c r="F53" s="105"/>
      <c r="G53" s="105"/>
      <c r="H53" s="105"/>
      <c r="I53" s="23">
        <f t="shared" si="1"/>
        <v>0</v>
      </c>
      <c r="J53" s="39">
        <f t="shared" si="8"/>
        <v>2928000</v>
      </c>
      <c r="K53" s="39">
        <f t="shared" si="9"/>
        <v>295131.21000000002</v>
      </c>
      <c r="L53" s="24">
        <f t="shared" si="10"/>
        <v>10.079617827868853</v>
      </c>
    </row>
    <row r="54" spans="1:12" ht="52.15" customHeight="1" x14ac:dyDescent="0.2">
      <c r="A54" s="197" t="s">
        <v>279</v>
      </c>
      <c r="B54" s="198" t="s">
        <v>477</v>
      </c>
      <c r="C54" s="105">
        <v>31973600</v>
      </c>
      <c r="D54" s="105">
        <v>6106226.04</v>
      </c>
      <c r="E54" s="23">
        <f t="shared" si="0"/>
        <v>19.097711987389594</v>
      </c>
      <c r="F54" s="105"/>
      <c r="G54" s="105">
        <v>105143.48</v>
      </c>
      <c r="H54" s="105">
        <v>103652.18</v>
      </c>
      <c r="I54" s="23">
        <f t="shared" si="1"/>
        <v>98.581652423906831</v>
      </c>
      <c r="J54" s="39">
        <f t="shared" si="8"/>
        <v>31973600</v>
      </c>
      <c r="K54" s="39">
        <f t="shared" si="9"/>
        <v>6209878.2199999997</v>
      </c>
      <c r="L54" s="24">
        <f t="shared" si="10"/>
        <v>19.42189249881152</v>
      </c>
    </row>
    <row r="55" spans="1:12" ht="51.6" customHeight="1" x14ac:dyDescent="0.2">
      <c r="A55" s="197" t="s">
        <v>280</v>
      </c>
      <c r="B55" s="198" t="s">
        <v>181</v>
      </c>
      <c r="C55" s="105">
        <v>38195900</v>
      </c>
      <c r="D55" s="105">
        <v>7813010</v>
      </c>
      <c r="E55" s="23">
        <f t="shared" si="0"/>
        <v>20.455101201961469</v>
      </c>
      <c r="F55" s="105"/>
      <c r="G55" s="105"/>
      <c r="H55" s="105"/>
      <c r="I55" s="23">
        <f t="shared" si="1"/>
        <v>0</v>
      </c>
      <c r="J55" s="39">
        <f t="shared" si="8"/>
        <v>38195900</v>
      </c>
      <c r="K55" s="39">
        <f t="shared" si="9"/>
        <v>7813010</v>
      </c>
      <c r="L55" s="24">
        <f t="shared" si="10"/>
        <v>20.455101201961469</v>
      </c>
    </row>
    <row r="56" spans="1:12" ht="31.5" x14ac:dyDescent="0.2">
      <c r="A56" s="197" t="s">
        <v>281</v>
      </c>
      <c r="B56" s="198" t="s">
        <v>182</v>
      </c>
      <c r="C56" s="105">
        <v>23539900</v>
      </c>
      <c r="D56" s="105">
        <v>5061018.5199999996</v>
      </c>
      <c r="E56" s="23">
        <f t="shared" si="0"/>
        <v>21.499745198577731</v>
      </c>
      <c r="F56" s="105"/>
      <c r="G56" s="105"/>
      <c r="H56" s="105"/>
      <c r="I56" s="23">
        <f t="shared" si="1"/>
        <v>0</v>
      </c>
      <c r="J56" s="39">
        <f t="shared" si="8"/>
        <v>23539900</v>
      </c>
      <c r="K56" s="39">
        <f t="shared" si="9"/>
        <v>5061018.5199999996</v>
      </c>
      <c r="L56" s="24">
        <f t="shared" si="10"/>
        <v>21.499745198577731</v>
      </c>
    </row>
    <row r="57" spans="1:12" ht="31.5" x14ac:dyDescent="0.2">
      <c r="A57" s="200" t="s">
        <v>743</v>
      </c>
      <c r="B57" s="198" t="s">
        <v>744</v>
      </c>
      <c r="C57" s="105">
        <v>488000</v>
      </c>
      <c r="D57" s="105"/>
      <c r="E57" s="23">
        <f t="shared" si="0"/>
        <v>0</v>
      </c>
      <c r="F57" s="105"/>
      <c r="G57" s="105"/>
      <c r="H57" s="105"/>
      <c r="I57" s="23">
        <f t="shared" si="1"/>
        <v>0</v>
      </c>
      <c r="J57" s="39">
        <f>C57+F57</f>
        <v>488000</v>
      </c>
      <c r="K57" s="39">
        <f>D57+H57</f>
        <v>0</v>
      </c>
      <c r="L57" s="24">
        <f>IF(J57=0,0,K57/J57*100)</f>
        <v>0</v>
      </c>
    </row>
    <row r="58" spans="1:12" ht="69" customHeight="1" x14ac:dyDescent="0.2">
      <c r="A58" s="197" t="s">
        <v>282</v>
      </c>
      <c r="B58" s="198" t="s">
        <v>216</v>
      </c>
      <c r="C58" s="105">
        <v>1677800</v>
      </c>
      <c r="D58" s="105">
        <v>331699.18</v>
      </c>
      <c r="E58" s="23">
        <f t="shared" si="0"/>
        <v>19.769887948503992</v>
      </c>
      <c r="F58" s="105"/>
      <c r="G58" s="105"/>
      <c r="H58" s="105"/>
      <c r="I58" s="23">
        <f t="shared" si="1"/>
        <v>0</v>
      </c>
      <c r="J58" s="39">
        <f t="shared" si="8"/>
        <v>1677800</v>
      </c>
      <c r="K58" s="39">
        <f t="shared" si="9"/>
        <v>331699.18</v>
      </c>
      <c r="L58" s="24">
        <f t="shared" si="10"/>
        <v>19.769887948503992</v>
      </c>
    </row>
    <row r="59" spans="1:12" ht="54.6" customHeight="1" x14ac:dyDescent="0.2">
      <c r="A59" s="197" t="s">
        <v>636</v>
      </c>
      <c r="B59" s="198" t="s">
        <v>479</v>
      </c>
      <c r="C59" s="105">
        <v>4924700</v>
      </c>
      <c r="D59" s="105">
        <v>596285.26</v>
      </c>
      <c r="E59" s="23">
        <f t="shared" si="0"/>
        <v>12.10805247020123</v>
      </c>
      <c r="F59" s="105"/>
      <c r="G59" s="105"/>
      <c r="H59" s="105"/>
      <c r="I59" s="23">
        <f t="shared" si="1"/>
        <v>0</v>
      </c>
      <c r="J59" s="39">
        <f t="shared" si="8"/>
        <v>4924700</v>
      </c>
      <c r="K59" s="39">
        <f t="shared" si="9"/>
        <v>596285.26</v>
      </c>
      <c r="L59" s="24">
        <f t="shared" si="10"/>
        <v>12.10805247020123</v>
      </c>
    </row>
    <row r="60" spans="1:12" ht="57.6" customHeight="1" x14ac:dyDescent="0.2">
      <c r="A60" s="197" t="s">
        <v>333</v>
      </c>
      <c r="B60" s="198" t="s">
        <v>535</v>
      </c>
      <c r="C60" s="161">
        <v>65089300</v>
      </c>
      <c r="D60" s="239">
        <v>14523100</v>
      </c>
      <c r="E60" s="23">
        <f t="shared" si="0"/>
        <v>22.312576721519513</v>
      </c>
      <c r="F60" s="39"/>
      <c r="G60" s="113"/>
      <c r="H60" s="39"/>
      <c r="I60" s="23">
        <f t="shared" si="1"/>
        <v>0</v>
      </c>
      <c r="J60" s="39">
        <f t="shared" si="8"/>
        <v>65089300</v>
      </c>
      <c r="K60" s="39">
        <f t="shared" si="9"/>
        <v>14523100</v>
      </c>
      <c r="L60" s="24">
        <f t="shared" si="10"/>
        <v>22.312576721519513</v>
      </c>
    </row>
    <row r="61" spans="1:12" ht="70.900000000000006" customHeight="1" x14ac:dyDescent="0.2">
      <c r="A61" s="200" t="s">
        <v>745</v>
      </c>
      <c r="B61" s="321" t="s">
        <v>478</v>
      </c>
      <c r="C61" s="161"/>
      <c r="D61" s="239"/>
      <c r="E61" s="23">
        <f t="shared" si="0"/>
        <v>0</v>
      </c>
      <c r="F61" s="38">
        <v>54053200</v>
      </c>
      <c r="G61" s="112">
        <v>54053200</v>
      </c>
      <c r="H61" s="38"/>
      <c r="I61" s="23">
        <f t="shared" si="1"/>
        <v>0</v>
      </c>
      <c r="J61" s="39">
        <f t="shared" si="8"/>
        <v>54053200</v>
      </c>
      <c r="K61" s="39">
        <f t="shared" si="9"/>
        <v>0</v>
      </c>
      <c r="L61" s="24">
        <f t="shared" si="10"/>
        <v>0</v>
      </c>
    </row>
    <row r="62" spans="1:12" ht="84.6" customHeight="1" x14ac:dyDescent="0.2">
      <c r="A62" s="197" t="s">
        <v>663</v>
      </c>
      <c r="B62" s="198" t="s">
        <v>662</v>
      </c>
      <c r="C62" s="161">
        <v>1372100</v>
      </c>
      <c r="D62" s="239">
        <v>124700</v>
      </c>
      <c r="E62" s="23">
        <f t="shared" si="0"/>
        <v>9.0882588732599654</v>
      </c>
      <c r="F62" s="38"/>
      <c r="G62" s="112"/>
      <c r="H62" s="38"/>
      <c r="I62" s="23">
        <f t="shared" si="1"/>
        <v>0</v>
      </c>
      <c r="J62" s="39">
        <f t="shared" si="8"/>
        <v>1372100</v>
      </c>
      <c r="K62" s="39">
        <f t="shared" si="9"/>
        <v>124700</v>
      </c>
      <c r="L62" s="24">
        <f t="shared" si="10"/>
        <v>9.0882588732599654</v>
      </c>
    </row>
    <row r="63" spans="1:12" ht="25.15" customHeight="1" x14ac:dyDescent="0.2">
      <c r="A63" s="197" t="s">
        <v>664</v>
      </c>
      <c r="B63" s="198" t="s">
        <v>545</v>
      </c>
      <c r="C63" s="161"/>
      <c r="D63" s="239"/>
      <c r="E63" s="23">
        <f t="shared" si="0"/>
        <v>0</v>
      </c>
      <c r="F63" s="161">
        <v>2547615</v>
      </c>
      <c r="G63" s="161">
        <v>2547615</v>
      </c>
      <c r="H63" s="161">
        <v>2547615</v>
      </c>
      <c r="I63" s="23">
        <f t="shared" si="1"/>
        <v>100</v>
      </c>
      <c r="J63" s="39">
        <f t="shared" si="8"/>
        <v>2547615</v>
      </c>
      <c r="K63" s="39">
        <f t="shared" si="9"/>
        <v>2547615</v>
      </c>
      <c r="L63" s="24">
        <f t="shared" si="10"/>
        <v>100</v>
      </c>
    </row>
    <row r="64" spans="1:12" s="30" customFormat="1" ht="56.45" customHeight="1" x14ac:dyDescent="0.2">
      <c r="A64" s="31" t="s">
        <v>335</v>
      </c>
      <c r="B64" s="199" t="s">
        <v>256</v>
      </c>
      <c r="C64" s="37">
        <f>SUM(C65:C81)</f>
        <v>245047300</v>
      </c>
      <c r="D64" s="37">
        <f>SUM(D65:D81)</f>
        <v>55913935.460000001</v>
      </c>
      <c r="E64" s="21">
        <f t="shared" ref="E64:E112" si="11">IF(C64=0,0,D64/C64*100)</f>
        <v>22.817609277882269</v>
      </c>
      <c r="F64" s="37">
        <f>SUM(F65:F81)</f>
        <v>12471100</v>
      </c>
      <c r="G64" s="111">
        <f>SUM(G65:G81)</f>
        <v>12757394.479999999</v>
      </c>
      <c r="H64" s="37">
        <f>SUM(H65:H81)</f>
        <v>2305802.5700000003</v>
      </c>
      <c r="I64" s="21">
        <f t="shared" si="1"/>
        <v>18.074243715006613</v>
      </c>
      <c r="J64" s="40">
        <f>C64+G64</f>
        <v>257804694.47999999</v>
      </c>
      <c r="K64" s="40">
        <f>D64+H64</f>
        <v>58219738.030000001</v>
      </c>
      <c r="L64" s="22">
        <f>IF(J64=0,0,K64/J64*100)</f>
        <v>22.582885136141918</v>
      </c>
    </row>
    <row r="65" spans="1:12" ht="64.900000000000006" customHeight="1" x14ac:dyDescent="0.2">
      <c r="A65" s="197" t="s">
        <v>408</v>
      </c>
      <c r="B65" s="198" t="s">
        <v>691</v>
      </c>
      <c r="C65" s="105">
        <v>37015500</v>
      </c>
      <c r="D65" s="105">
        <v>7605768.8099999996</v>
      </c>
      <c r="E65" s="23">
        <f t="shared" si="11"/>
        <v>20.547524172306193</v>
      </c>
      <c r="F65" s="105">
        <v>10971100</v>
      </c>
      <c r="G65" s="105">
        <v>10971100</v>
      </c>
      <c r="H65" s="105">
        <v>2021259.86</v>
      </c>
      <c r="I65" s="23">
        <f t="shared" si="1"/>
        <v>18.423493177530055</v>
      </c>
      <c r="J65" s="39">
        <f>C65+F65</f>
        <v>47986600</v>
      </c>
      <c r="K65" s="39">
        <f>D65+H65</f>
        <v>9627028.6699999999</v>
      </c>
      <c r="L65" s="24">
        <f>IF(J65=0,0,K65/J65*100)</f>
        <v>20.061910345804872</v>
      </c>
    </row>
    <row r="66" spans="1:12" ht="63.6" customHeight="1" x14ac:dyDescent="0.2">
      <c r="A66" s="197" t="s">
        <v>409</v>
      </c>
      <c r="B66" s="198" t="s">
        <v>406</v>
      </c>
      <c r="C66" s="105">
        <v>4640000</v>
      </c>
      <c r="D66" s="105">
        <v>960821.36</v>
      </c>
      <c r="E66" s="23">
        <f t="shared" si="11"/>
        <v>20.707356896551723</v>
      </c>
      <c r="F66" s="39"/>
      <c r="G66" s="183"/>
      <c r="H66" s="205"/>
      <c r="I66" s="23">
        <f t="shared" si="1"/>
        <v>0</v>
      </c>
      <c r="J66" s="39">
        <f t="shared" ref="J66:J81" si="12">C66+F66</f>
        <v>4640000</v>
      </c>
      <c r="K66" s="39">
        <f t="shared" ref="K66:K81" si="13">D66+H66</f>
        <v>960821.36</v>
      </c>
      <c r="L66" s="24">
        <f t="shared" ref="L66:L81" si="14">IF(J66=0,0,K66/J66*100)</f>
        <v>20.707356896551723</v>
      </c>
    </row>
    <row r="67" spans="1:12" ht="42" customHeight="1" x14ac:dyDescent="0.2">
      <c r="A67" s="197" t="s">
        <v>336</v>
      </c>
      <c r="B67" s="198" t="s">
        <v>534</v>
      </c>
      <c r="C67" s="105">
        <v>4000000</v>
      </c>
      <c r="D67" s="105">
        <v>803784.6</v>
      </c>
      <c r="E67" s="23">
        <f t="shared" si="11"/>
        <v>20.094614999999997</v>
      </c>
      <c r="F67" s="38"/>
      <c r="G67" s="116"/>
      <c r="H67" s="105"/>
      <c r="I67" s="23">
        <f t="shared" si="1"/>
        <v>0</v>
      </c>
      <c r="J67" s="39">
        <f t="shared" si="12"/>
        <v>4000000</v>
      </c>
      <c r="K67" s="39">
        <f t="shared" si="13"/>
        <v>803784.6</v>
      </c>
      <c r="L67" s="24">
        <f t="shared" si="14"/>
        <v>20.094614999999997</v>
      </c>
    </row>
    <row r="68" spans="1:12" ht="45" customHeight="1" x14ac:dyDescent="0.2">
      <c r="A68" s="197" t="s">
        <v>337</v>
      </c>
      <c r="B68" s="198" t="s">
        <v>443</v>
      </c>
      <c r="C68" s="105">
        <v>34389400</v>
      </c>
      <c r="D68" s="105">
        <v>7464511.96</v>
      </c>
      <c r="E68" s="23">
        <f t="shared" si="11"/>
        <v>21.705851105282441</v>
      </c>
      <c r="F68" s="105"/>
      <c r="G68" s="105"/>
      <c r="H68" s="105"/>
      <c r="I68" s="23">
        <f t="shared" si="1"/>
        <v>0</v>
      </c>
      <c r="J68" s="39">
        <f t="shared" si="12"/>
        <v>34389400</v>
      </c>
      <c r="K68" s="39">
        <f t="shared" si="13"/>
        <v>7464511.96</v>
      </c>
      <c r="L68" s="24">
        <f t="shared" si="14"/>
        <v>21.705851105282441</v>
      </c>
    </row>
    <row r="69" spans="1:12" ht="47.45" customHeight="1" x14ac:dyDescent="0.2">
      <c r="A69" s="197" t="s">
        <v>338</v>
      </c>
      <c r="B69" s="198" t="s">
        <v>444</v>
      </c>
      <c r="C69" s="105">
        <v>55228500</v>
      </c>
      <c r="D69" s="105">
        <v>11472267.029999999</v>
      </c>
      <c r="E69" s="23">
        <f t="shared" si="11"/>
        <v>20.772367581954967</v>
      </c>
      <c r="F69" s="105"/>
      <c r="G69" s="105"/>
      <c r="H69" s="105"/>
      <c r="I69" s="23">
        <f t="shared" si="1"/>
        <v>0</v>
      </c>
      <c r="J69" s="39">
        <f t="shared" si="12"/>
        <v>55228500</v>
      </c>
      <c r="K69" s="39">
        <f t="shared" si="13"/>
        <v>11472267.029999999</v>
      </c>
      <c r="L69" s="24">
        <f t="shared" si="14"/>
        <v>20.772367581954967</v>
      </c>
    </row>
    <row r="70" spans="1:12" ht="29.45" customHeight="1" x14ac:dyDescent="0.2">
      <c r="A70" s="197" t="s">
        <v>339</v>
      </c>
      <c r="B70" s="198" t="s">
        <v>445</v>
      </c>
      <c r="C70" s="105">
        <v>1556600</v>
      </c>
      <c r="D70" s="105">
        <v>406023.93</v>
      </c>
      <c r="E70" s="23">
        <f t="shared" si="11"/>
        <v>26.084024797635873</v>
      </c>
      <c r="F70" s="105"/>
      <c r="G70" s="105"/>
      <c r="H70" s="105"/>
      <c r="I70" s="23">
        <f t="shared" si="1"/>
        <v>0</v>
      </c>
      <c r="J70" s="39">
        <f t="shared" si="12"/>
        <v>1556600</v>
      </c>
      <c r="K70" s="39">
        <f t="shared" si="13"/>
        <v>406023.93</v>
      </c>
      <c r="L70" s="24">
        <f t="shared" si="14"/>
        <v>26.084024797635873</v>
      </c>
    </row>
    <row r="71" spans="1:12" ht="48" customHeight="1" x14ac:dyDescent="0.2">
      <c r="A71" s="197" t="s">
        <v>340</v>
      </c>
      <c r="B71" s="198" t="s">
        <v>446</v>
      </c>
      <c r="C71" s="105">
        <v>28813900</v>
      </c>
      <c r="D71" s="105">
        <v>6772031.3200000003</v>
      </c>
      <c r="E71" s="23">
        <f t="shared" si="11"/>
        <v>23.502654343910407</v>
      </c>
      <c r="F71" s="105"/>
      <c r="G71" s="105"/>
      <c r="H71" s="105"/>
      <c r="I71" s="23">
        <f t="shared" si="1"/>
        <v>0</v>
      </c>
      <c r="J71" s="39">
        <f t="shared" si="12"/>
        <v>28813900</v>
      </c>
      <c r="K71" s="39">
        <f t="shared" si="13"/>
        <v>6772031.3200000003</v>
      </c>
      <c r="L71" s="24">
        <f t="shared" si="14"/>
        <v>23.502654343910407</v>
      </c>
    </row>
    <row r="72" spans="1:12" ht="26.45" customHeight="1" x14ac:dyDescent="0.2">
      <c r="A72" s="197" t="s">
        <v>341</v>
      </c>
      <c r="B72" s="198" t="s">
        <v>447</v>
      </c>
      <c r="C72" s="105">
        <v>19363200</v>
      </c>
      <c r="D72" s="105">
        <v>3529887.74</v>
      </c>
      <c r="E72" s="23">
        <f t="shared" si="11"/>
        <v>18.229878016030408</v>
      </c>
      <c r="F72" s="105"/>
      <c r="G72" s="105"/>
      <c r="H72" s="105"/>
      <c r="I72" s="23">
        <f t="shared" si="1"/>
        <v>0</v>
      </c>
      <c r="J72" s="39">
        <f t="shared" si="12"/>
        <v>19363200</v>
      </c>
      <c r="K72" s="39">
        <f t="shared" si="13"/>
        <v>3529887.74</v>
      </c>
      <c r="L72" s="24">
        <f t="shared" si="14"/>
        <v>18.229878016030408</v>
      </c>
    </row>
    <row r="73" spans="1:12" ht="31.5" x14ac:dyDescent="0.2">
      <c r="A73" s="197" t="s">
        <v>342</v>
      </c>
      <c r="B73" s="198" t="s">
        <v>448</v>
      </c>
      <c r="C73" s="105">
        <v>5705700</v>
      </c>
      <c r="D73" s="105">
        <v>1274042.2</v>
      </c>
      <c r="E73" s="23">
        <f t="shared" si="11"/>
        <v>22.329288255604045</v>
      </c>
      <c r="F73" s="105"/>
      <c r="G73" s="105"/>
      <c r="H73" s="105"/>
      <c r="I73" s="23">
        <f t="shared" si="1"/>
        <v>0</v>
      </c>
      <c r="J73" s="39">
        <f t="shared" si="12"/>
        <v>5705700</v>
      </c>
      <c r="K73" s="39">
        <f t="shared" si="13"/>
        <v>1274042.2</v>
      </c>
      <c r="L73" s="24">
        <f t="shared" si="14"/>
        <v>22.329288255604045</v>
      </c>
    </row>
    <row r="74" spans="1:12" ht="26.45" customHeight="1" x14ac:dyDescent="0.2">
      <c r="A74" s="197" t="s">
        <v>343</v>
      </c>
      <c r="B74" s="198" t="s">
        <v>537</v>
      </c>
      <c r="C74" s="105">
        <v>1071200</v>
      </c>
      <c r="D74" s="105">
        <v>104766.67</v>
      </c>
      <c r="E74" s="23">
        <f t="shared" si="11"/>
        <v>9.7803089992531724</v>
      </c>
      <c r="F74" s="105"/>
      <c r="G74" s="105"/>
      <c r="H74" s="105"/>
      <c r="I74" s="23">
        <f t="shared" si="1"/>
        <v>0</v>
      </c>
      <c r="J74" s="39">
        <f t="shared" si="12"/>
        <v>1071200</v>
      </c>
      <c r="K74" s="39">
        <f t="shared" si="13"/>
        <v>104766.67</v>
      </c>
      <c r="L74" s="24">
        <f t="shared" si="14"/>
        <v>9.7803089992531724</v>
      </c>
    </row>
    <row r="75" spans="1:12" ht="46.15" customHeight="1" x14ac:dyDescent="0.2">
      <c r="A75" s="197" t="s">
        <v>344</v>
      </c>
      <c r="B75" s="198" t="s">
        <v>539</v>
      </c>
      <c r="C75" s="105">
        <v>20251700</v>
      </c>
      <c r="D75" s="105">
        <v>3992620.33</v>
      </c>
      <c r="E75" s="23">
        <f t="shared" si="11"/>
        <v>19.714988519482315</v>
      </c>
      <c r="F75" s="105"/>
      <c r="G75" s="105">
        <v>1952.79</v>
      </c>
      <c r="H75" s="105">
        <v>201.02</v>
      </c>
      <c r="I75" s="23">
        <f t="shared" si="1"/>
        <v>10.293989625100499</v>
      </c>
      <c r="J75" s="39">
        <f t="shared" si="12"/>
        <v>20251700</v>
      </c>
      <c r="K75" s="39">
        <f t="shared" si="13"/>
        <v>3992821.35</v>
      </c>
      <c r="L75" s="24">
        <f t="shared" si="14"/>
        <v>19.715981127510286</v>
      </c>
    </row>
    <row r="76" spans="1:12" ht="46.15" customHeight="1" x14ac:dyDescent="0.2">
      <c r="A76" s="197" t="s">
        <v>345</v>
      </c>
      <c r="B76" s="198" t="s">
        <v>3</v>
      </c>
      <c r="C76" s="105">
        <v>1600000</v>
      </c>
      <c r="D76" s="105"/>
      <c r="E76" s="23">
        <f t="shared" si="11"/>
        <v>0</v>
      </c>
      <c r="F76" s="39"/>
      <c r="G76" s="113"/>
      <c r="H76" s="39"/>
      <c r="I76" s="23">
        <f t="shared" si="1"/>
        <v>0</v>
      </c>
      <c r="J76" s="39">
        <f t="shared" si="12"/>
        <v>1600000</v>
      </c>
      <c r="K76" s="39">
        <f t="shared" si="13"/>
        <v>0</v>
      </c>
      <c r="L76" s="24">
        <f t="shared" si="14"/>
        <v>0</v>
      </c>
    </row>
    <row r="77" spans="1:12" ht="49.15" customHeight="1" x14ac:dyDescent="0.2">
      <c r="A77" s="197" t="s">
        <v>346</v>
      </c>
      <c r="B77" s="198" t="s">
        <v>174</v>
      </c>
      <c r="C77" s="105">
        <v>1500000</v>
      </c>
      <c r="D77" s="105"/>
      <c r="E77" s="23">
        <f t="shared" si="11"/>
        <v>0</v>
      </c>
      <c r="F77" s="39"/>
      <c r="G77" s="113"/>
      <c r="H77" s="39"/>
      <c r="I77" s="23">
        <f t="shared" si="1"/>
        <v>0</v>
      </c>
      <c r="J77" s="39">
        <f t="shared" si="12"/>
        <v>1500000</v>
      </c>
      <c r="K77" s="39">
        <f t="shared" si="13"/>
        <v>0</v>
      </c>
      <c r="L77" s="24">
        <f t="shared" si="14"/>
        <v>0</v>
      </c>
    </row>
    <row r="78" spans="1:12" ht="39" customHeight="1" x14ac:dyDescent="0.2">
      <c r="A78" s="197" t="s">
        <v>347</v>
      </c>
      <c r="B78" s="198" t="s">
        <v>175</v>
      </c>
      <c r="C78" s="105">
        <v>1700000</v>
      </c>
      <c r="D78" s="105"/>
      <c r="E78" s="23">
        <f t="shared" si="11"/>
        <v>0</v>
      </c>
      <c r="F78" s="39"/>
      <c r="G78" s="113"/>
      <c r="H78" s="39"/>
      <c r="I78" s="23">
        <f t="shared" si="1"/>
        <v>0</v>
      </c>
      <c r="J78" s="39">
        <f t="shared" si="12"/>
        <v>1700000</v>
      </c>
      <c r="K78" s="39">
        <f t="shared" si="13"/>
        <v>0</v>
      </c>
      <c r="L78" s="24">
        <f t="shared" si="14"/>
        <v>0</v>
      </c>
    </row>
    <row r="79" spans="1:12" ht="43.15" customHeight="1" x14ac:dyDescent="0.2">
      <c r="A79" s="197" t="s">
        <v>348</v>
      </c>
      <c r="B79" s="198" t="s">
        <v>410</v>
      </c>
      <c r="C79" s="105">
        <v>24511600</v>
      </c>
      <c r="D79" s="105">
        <v>11527409.51</v>
      </c>
      <c r="E79" s="23">
        <f t="shared" si="11"/>
        <v>47.028384560779386</v>
      </c>
      <c r="F79" s="105"/>
      <c r="G79" s="105">
        <v>89341.69</v>
      </c>
      <c r="H79" s="105">
        <v>89341.69</v>
      </c>
      <c r="I79" s="23">
        <f t="shared" si="1"/>
        <v>100</v>
      </c>
      <c r="J79" s="39">
        <f t="shared" si="12"/>
        <v>24511600</v>
      </c>
      <c r="K79" s="39">
        <f t="shared" si="13"/>
        <v>11616751.199999999</v>
      </c>
      <c r="L79" s="24">
        <f t="shared" si="14"/>
        <v>47.392871946343767</v>
      </c>
    </row>
    <row r="80" spans="1:12" ht="37.9" customHeight="1" x14ac:dyDescent="0.2">
      <c r="A80" s="197" t="s">
        <v>349</v>
      </c>
      <c r="B80" s="198" t="s">
        <v>411</v>
      </c>
      <c r="C80" s="105">
        <v>3700000</v>
      </c>
      <c r="D80" s="105"/>
      <c r="E80" s="23">
        <f t="shared" si="11"/>
        <v>0</v>
      </c>
      <c r="F80" s="105"/>
      <c r="G80" s="105"/>
      <c r="H80" s="105"/>
      <c r="I80" s="23">
        <f t="shared" si="1"/>
        <v>0</v>
      </c>
      <c r="J80" s="39">
        <f t="shared" si="12"/>
        <v>3700000</v>
      </c>
      <c r="K80" s="39">
        <f t="shared" si="13"/>
        <v>0</v>
      </c>
      <c r="L80" s="24">
        <f t="shared" si="14"/>
        <v>0</v>
      </c>
    </row>
    <row r="81" spans="1:12" ht="21.6" customHeight="1" x14ac:dyDescent="0.2">
      <c r="A81" s="191" t="s">
        <v>240</v>
      </c>
      <c r="B81" s="331" t="s">
        <v>441</v>
      </c>
      <c r="C81" s="331"/>
      <c r="D81" s="105"/>
      <c r="E81" s="23">
        <f t="shared" si="11"/>
        <v>0</v>
      </c>
      <c r="F81" s="105">
        <v>1500000</v>
      </c>
      <c r="G81" s="105">
        <v>1695000</v>
      </c>
      <c r="H81" s="105">
        <v>195000</v>
      </c>
      <c r="I81" s="23">
        <f t="shared" si="1"/>
        <v>11.504424778761061</v>
      </c>
      <c r="J81" s="39">
        <f t="shared" si="12"/>
        <v>1500000</v>
      </c>
      <c r="K81" s="39">
        <f t="shared" si="13"/>
        <v>195000</v>
      </c>
      <c r="L81" s="24">
        <f t="shared" si="14"/>
        <v>13</v>
      </c>
    </row>
    <row r="82" spans="1:12" s="30" customFormat="1" ht="52.15" customHeight="1" x14ac:dyDescent="0.2">
      <c r="A82" s="31" t="s">
        <v>351</v>
      </c>
      <c r="B82" s="199" t="s">
        <v>257</v>
      </c>
      <c r="C82" s="37">
        <f>SUM(C83:C98)</f>
        <v>250686456.82999998</v>
      </c>
      <c r="D82" s="37">
        <f>SUM(D83:D98)</f>
        <v>59483222.260000005</v>
      </c>
      <c r="E82" s="21">
        <f t="shared" si="11"/>
        <v>23.728135541178375</v>
      </c>
      <c r="F82" s="37">
        <f>SUM(F83:F98)</f>
        <v>46450300</v>
      </c>
      <c r="G82" s="37">
        <f>SUM(G83:G98)</f>
        <v>58912063.629999995</v>
      </c>
      <c r="H82" s="37">
        <f>SUM(H83:H98)</f>
        <v>15081169.48</v>
      </c>
      <c r="I82" s="21">
        <f t="shared" ref="I82:I126" si="15">IF(G82=0,0,H82/G82*100)</f>
        <v>25.599458838715954</v>
      </c>
      <c r="J82" s="37">
        <f>SUM(J83:J98)</f>
        <v>297136756.82999998</v>
      </c>
      <c r="K82" s="37">
        <f>SUM(K83:K98)</f>
        <v>74564391.739999995</v>
      </c>
      <c r="L82" s="22">
        <f>IF(J82=0,0,K82/J82*100)</f>
        <v>25.094300865193976</v>
      </c>
    </row>
    <row r="83" spans="1:12" ht="51" customHeight="1" x14ac:dyDescent="0.2">
      <c r="A83" s="197" t="s">
        <v>352</v>
      </c>
      <c r="B83" s="198" t="s">
        <v>177</v>
      </c>
      <c r="C83" s="105">
        <v>1200000</v>
      </c>
      <c r="D83" s="105"/>
      <c r="E83" s="23">
        <f t="shared" si="11"/>
        <v>0</v>
      </c>
      <c r="F83" s="39"/>
      <c r="G83" s="113"/>
      <c r="H83" s="39"/>
      <c r="I83" s="23">
        <f t="shared" si="15"/>
        <v>0</v>
      </c>
      <c r="J83" s="39">
        <f>C83+F83</f>
        <v>1200000</v>
      </c>
      <c r="K83" s="39">
        <f>D83+H83</f>
        <v>0</v>
      </c>
      <c r="L83" s="24">
        <f>IF(J83=0,0,K83/J83*100)</f>
        <v>0</v>
      </c>
    </row>
    <row r="84" spans="1:12" ht="42" customHeight="1" x14ac:dyDescent="0.2">
      <c r="A84" s="197" t="s">
        <v>353</v>
      </c>
      <c r="B84" s="198" t="s">
        <v>178</v>
      </c>
      <c r="C84" s="105">
        <v>200000</v>
      </c>
      <c r="D84" s="105">
        <v>23118</v>
      </c>
      <c r="E84" s="23">
        <f t="shared" si="11"/>
        <v>11.558999999999999</v>
      </c>
      <c r="F84" s="105"/>
      <c r="G84" s="116"/>
      <c r="H84" s="105"/>
      <c r="I84" s="23">
        <f t="shared" si="15"/>
        <v>0</v>
      </c>
      <c r="J84" s="39">
        <f t="shared" ref="J84:J98" si="16">C84+F84</f>
        <v>200000</v>
      </c>
      <c r="K84" s="39">
        <f t="shared" ref="K84:K98" si="17">D84+H84</f>
        <v>23118</v>
      </c>
      <c r="L84" s="24">
        <f t="shared" ref="L84:L98" si="18">IF(J84=0,0,K84/J84*100)</f>
        <v>11.558999999999999</v>
      </c>
    </row>
    <row r="85" spans="1:12" ht="72" customHeight="1" x14ac:dyDescent="0.2">
      <c r="A85" s="197" t="s">
        <v>354</v>
      </c>
      <c r="B85" s="198" t="s">
        <v>179</v>
      </c>
      <c r="C85" s="105">
        <v>71090751.719999999</v>
      </c>
      <c r="D85" s="105">
        <v>15351209.15</v>
      </c>
      <c r="E85" s="23">
        <f t="shared" si="11"/>
        <v>21.593820262954452</v>
      </c>
      <c r="F85" s="194">
        <v>19400000</v>
      </c>
      <c r="G85" s="194">
        <v>25348729.399999999</v>
      </c>
      <c r="H85" s="194">
        <v>3289000.65</v>
      </c>
      <c r="I85" s="23">
        <f t="shared" si="15"/>
        <v>12.975011875743171</v>
      </c>
      <c r="J85" s="39">
        <f t="shared" si="16"/>
        <v>90490751.719999999</v>
      </c>
      <c r="K85" s="39">
        <f t="shared" si="17"/>
        <v>18640209.800000001</v>
      </c>
      <c r="L85" s="24">
        <f t="shared" si="18"/>
        <v>20.599021939476494</v>
      </c>
    </row>
    <row r="86" spans="1:12" ht="112.15" customHeight="1" x14ac:dyDescent="0.2">
      <c r="A86" s="197" t="s">
        <v>355</v>
      </c>
      <c r="B86" s="206" t="s">
        <v>540</v>
      </c>
      <c r="C86" s="105">
        <v>98847200</v>
      </c>
      <c r="D86" s="105">
        <v>20923594.460000001</v>
      </c>
      <c r="E86" s="23">
        <f t="shared" si="11"/>
        <v>21.167614722521225</v>
      </c>
      <c r="F86" s="194">
        <v>26006300</v>
      </c>
      <c r="G86" s="194">
        <v>32461822.09</v>
      </c>
      <c r="H86" s="194">
        <v>11613306.689999999</v>
      </c>
      <c r="I86" s="23">
        <f t="shared" si="15"/>
        <v>35.775276747565961</v>
      </c>
      <c r="J86" s="39">
        <f t="shared" si="16"/>
        <v>124853500</v>
      </c>
      <c r="K86" s="39">
        <f t="shared" si="17"/>
        <v>32536901.149999999</v>
      </c>
      <c r="L86" s="24">
        <f t="shared" si="18"/>
        <v>26.060063314204246</v>
      </c>
    </row>
    <row r="87" spans="1:12" ht="36" customHeight="1" x14ac:dyDescent="0.2">
      <c r="A87" s="197" t="s">
        <v>356</v>
      </c>
      <c r="B87" s="198" t="s">
        <v>565</v>
      </c>
      <c r="C87" s="105">
        <v>22900200</v>
      </c>
      <c r="D87" s="105">
        <v>4818406.49</v>
      </c>
      <c r="E87" s="23">
        <f t="shared" si="11"/>
        <v>21.040892612291596</v>
      </c>
      <c r="F87" s="194">
        <v>894000</v>
      </c>
      <c r="G87" s="194">
        <v>897532.14</v>
      </c>
      <c r="H87" s="194">
        <v>79982.14</v>
      </c>
      <c r="I87" s="23">
        <f t="shared" si="15"/>
        <v>8.9113399326290423</v>
      </c>
      <c r="J87" s="39">
        <f t="shared" si="16"/>
        <v>23794200</v>
      </c>
      <c r="K87" s="39">
        <f t="shared" si="17"/>
        <v>4898388.63</v>
      </c>
      <c r="L87" s="24">
        <f t="shared" si="18"/>
        <v>20.58648170562574</v>
      </c>
    </row>
    <row r="88" spans="1:12" ht="84.6" customHeight="1" x14ac:dyDescent="0.2">
      <c r="A88" s="197" t="s">
        <v>357</v>
      </c>
      <c r="B88" s="198" t="s">
        <v>483</v>
      </c>
      <c r="C88" s="105">
        <v>1458700</v>
      </c>
      <c r="D88" s="105">
        <v>320804.92</v>
      </c>
      <c r="E88" s="23">
        <f t="shared" si="11"/>
        <v>21.992522108726948</v>
      </c>
      <c r="F88" s="105"/>
      <c r="G88" s="116"/>
      <c r="H88" s="105"/>
      <c r="I88" s="23">
        <f t="shared" si="15"/>
        <v>0</v>
      </c>
      <c r="J88" s="39">
        <f t="shared" si="16"/>
        <v>1458700</v>
      </c>
      <c r="K88" s="39">
        <f t="shared" si="17"/>
        <v>320804.92</v>
      </c>
      <c r="L88" s="24">
        <f t="shared" si="18"/>
        <v>21.992522108726948</v>
      </c>
    </row>
    <row r="89" spans="1:12" ht="38.450000000000003" customHeight="1" x14ac:dyDescent="0.2">
      <c r="A89" s="197" t="s">
        <v>358</v>
      </c>
      <c r="B89" s="198" t="s">
        <v>665</v>
      </c>
      <c r="C89" s="105">
        <v>5938200</v>
      </c>
      <c r="D89" s="105">
        <v>1294600.93</v>
      </c>
      <c r="E89" s="23">
        <f t="shared" si="11"/>
        <v>21.801234885992386</v>
      </c>
      <c r="F89" s="39"/>
      <c r="G89" s="113"/>
      <c r="H89" s="39"/>
      <c r="I89" s="23">
        <f t="shared" si="15"/>
        <v>0</v>
      </c>
      <c r="J89" s="39">
        <f t="shared" si="16"/>
        <v>5938200</v>
      </c>
      <c r="K89" s="39">
        <f t="shared" si="17"/>
        <v>1294600.93</v>
      </c>
      <c r="L89" s="24">
        <f t="shared" si="18"/>
        <v>21.801234885992386</v>
      </c>
    </row>
    <row r="90" spans="1:12" ht="36.6" customHeight="1" x14ac:dyDescent="0.2">
      <c r="A90" s="197" t="s">
        <v>359</v>
      </c>
      <c r="B90" s="198" t="s">
        <v>372</v>
      </c>
      <c r="C90" s="105">
        <v>250000</v>
      </c>
      <c r="D90" s="105"/>
      <c r="E90" s="23">
        <f t="shared" si="11"/>
        <v>0</v>
      </c>
      <c r="F90" s="39"/>
      <c r="G90" s="113"/>
      <c r="H90" s="39"/>
      <c r="I90" s="23">
        <f t="shared" si="15"/>
        <v>0</v>
      </c>
      <c r="J90" s="39">
        <f t="shared" si="16"/>
        <v>250000</v>
      </c>
      <c r="K90" s="39">
        <f t="shared" si="17"/>
        <v>0</v>
      </c>
      <c r="L90" s="24">
        <f t="shared" si="18"/>
        <v>0</v>
      </c>
    </row>
    <row r="91" spans="1:12" ht="27" customHeight="1" x14ac:dyDescent="0.2">
      <c r="A91" s="197" t="s">
        <v>360</v>
      </c>
      <c r="B91" s="198" t="s">
        <v>666</v>
      </c>
      <c r="C91" s="105">
        <v>200000</v>
      </c>
      <c r="D91" s="105"/>
      <c r="E91" s="23">
        <f t="shared" si="11"/>
        <v>0</v>
      </c>
      <c r="F91" s="39"/>
      <c r="G91" s="113"/>
      <c r="H91" s="39"/>
      <c r="I91" s="23">
        <f t="shared" si="15"/>
        <v>0</v>
      </c>
      <c r="J91" s="39">
        <f t="shared" si="16"/>
        <v>200000</v>
      </c>
      <c r="K91" s="39">
        <f t="shared" si="17"/>
        <v>0</v>
      </c>
      <c r="L91" s="24">
        <f t="shared" si="18"/>
        <v>0</v>
      </c>
    </row>
    <row r="92" spans="1:12" ht="85.9" customHeight="1" x14ac:dyDescent="0.2">
      <c r="A92" s="197" t="s">
        <v>361</v>
      </c>
      <c r="B92" s="198" t="s">
        <v>373</v>
      </c>
      <c r="C92" s="105">
        <v>3000000</v>
      </c>
      <c r="D92" s="105"/>
      <c r="E92" s="23">
        <f t="shared" si="11"/>
        <v>0</v>
      </c>
      <c r="F92" s="39"/>
      <c r="G92" s="113"/>
      <c r="H92" s="39"/>
      <c r="I92" s="23">
        <f t="shared" si="15"/>
        <v>0</v>
      </c>
      <c r="J92" s="39">
        <f t="shared" si="16"/>
        <v>3000000</v>
      </c>
      <c r="K92" s="39">
        <f t="shared" si="17"/>
        <v>0</v>
      </c>
      <c r="L92" s="24">
        <f t="shared" si="18"/>
        <v>0</v>
      </c>
    </row>
    <row r="93" spans="1:12" ht="63" x14ac:dyDescent="0.2">
      <c r="A93" s="197" t="s">
        <v>414</v>
      </c>
      <c r="B93" s="198" t="s">
        <v>711</v>
      </c>
      <c r="C93" s="105">
        <v>464600</v>
      </c>
      <c r="D93" s="105">
        <v>219236.98</v>
      </c>
      <c r="E93" s="23">
        <f t="shared" si="11"/>
        <v>47.188329746018084</v>
      </c>
      <c r="F93" s="38"/>
      <c r="G93" s="183"/>
      <c r="H93" s="205"/>
      <c r="I93" s="23">
        <f t="shared" si="15"/>
        <v>0</v>
      </c>
      <c r="J93" s="39">
        <f t="shared" si="16"/>
        <v>464600</v>
      </c>
      <c r="K93" s="39">
        <f t="shared" si="17"/>
        <v>219236.98</v>
      </c>
      <c r="L93" s="24">
        <f t="shared" si="18"/>
        <v>47.188329746018084</v>
      </c>
    </row>
    <row r="94" spans="1:12" ht="31.5" x14ac:dyDescent="0.2">
      <c r="A94" s="200" t="s">
        <v>748</v>
      </c>
      <c r="B94" s="198" t="s">
        <v>749</v>
      </c>
      <c r="C94" s="105">
        <v>17001216.109999999</v>
      </c>
      <c r="D94" s="105">
        <v>9738600</v>
      </c>
      <c r="E94" s="23">
        <f t="shared" si="11"/>
        <v>57.281784649933499</v>
      </c>
      <c r="F94" s="323"/>
      <c r="G94" s="324"/>
      <c r="H94" s="325"/>
      <c r="I94" s="23">
        <f t="shared" si="15"/>
        <v>0</v>
      </c>
      <c r="J94" s="39">
        <f>C94+F94</f>
        <v>17001216.109999999</v>
      </c>
      <c r="K94" s="39">
        <f>D94+H94</f>
        <v>9738600</v>
      </c>
      <c r="L94" s="24">
        <f>IF(J94=0,0,K94/J94*100)</f>
        <v>57.281784649933499</v>
      </c>
    </row>
    <row r="95" spans="1:12" ht="47.25" x14ac:dyDescent="0.2">
      <c r="A95" s="197" t="s">
        <v>362</v>
      </c>
      <c r="B95" s="198" t="s">
        <v>374</v>
      </c>
      <c r="C95" s="105">
        <v>8311000</v>
      </c>
      <c r="D95" s="105">
        <v>1700871.95</v>
      </c>
      <c r="E95" s="23">
        <f t="shared" si="11"/>
        <v>20.465310431957644</v>
      </c>
      <c r="F95" s="194"/>
      <c r="G95" s="194"/>
      <c r="H95" s="194"/>
      <c r="I95" s="23">
        <f t="shared" si="15"/>
        <v>0</v>
      </c>
      <c r="J95" s="39">
        <f t="shared" si="16"/>
        <v>8311000</v>
      </c>
      <c r="K95" s="39">
        <f t="shared" si="17"/>
        <v>1700871.95</v>
      </c>
      <c r="L95" s="24">
        <f t="shared" si="18"/>
        <v>20.465310431957644</v>
      </c>
    </row>
    <row r="96" spans="1:12" ht="47.25" x14ac:dyDescent="0.2">
      <c r="A96" s="197" t="s">
        <v>363</v>
      </c>
      <c r="B96" s="198" t="s">
        <v>105</v>
      </c>
      <c r="C96" s="105">
        <v>10024589</v>
      </c>
      <c r="D96" s="105">
        <v>2928900.92</v>
      </c>
      <c r="E96" s="23">
        <f t="shared" si="11"/>
        <v>29.21716710779863</v>
      </c>
      <c r="F96" s="194">
        <v>150000</v>
      </c>
      <c r="G96" s="194">
        <v>203980</v>
      </c>
      <c r="H96" s="194">
        <v>98880</v>
      </c>
      <c r="I96" s="23">
        <f t="shared" si="15"/>
        <v>48.4753407196784</v>
      </c>
      <c r="J96" s="39">
        <f t="shared" si="16"/>
        <v>10174589</v>
      </c>
      <c r="K96" s="39">
        <f t="shared" si="17"/>
        <v>3027780.92</v>
      </c>
      <c r="L96" s="24">
        <f t="shared" si="18"/>
        <v>29.758262667907271</v>
      </c>
    </row>
    <row r="97" spans="1:12" ht="31.5" x14ac:dyDescent="0.2">
      <c r="A97" s="197" t="s">
        <v>364</v>
      </c>
      <c r="B97" s="198" t="s">
        <v>527</v>
      </c>
      <c r="C97" s="105">
        <v>9500000</v>
      </c>
      <c r="D97" s="105">
        <v>2111480</v>
      </c>
      <c r="E97" s="23">
        <f t="shared" si="11"/>
        <v>22.226105263157894</v>
      </c>
      <c r="F97" s="39"/>
      <c r="G97" s="113"/>
      <c r="H97" s="39"/>
      <c r="I97" s="23">
        <f t="shared" si="15"/>
        <v>0</v>
      </c>
      <c r="J97" s="39">
        <f t="shared" si="16"/>
        <v>9500000</v>
      </c>
      <c r="K97" s="39">
        <f t="shared" si="17"/>
        <v>2111480</v>
      </c>
      <c r="L97" s="24">
        <f t="shared" si="18"/>
        <v>22.226105263157894</v>
      </c>
    </row>
    <row r="98" spans="1:12" s="30" customFormat="1" ht="59.45" customHeight="1" x14ac:dyDescent="0.2">
      <c r="A98" s="197" t="s">
        <v>648</v>
      </c>
      <c r="B98" s="198" t="s">
        <v>647</v>
      </c>
      <c r="C98" s="161">
        <v>300000</v>
      </c>
      <c r="D98" s="161">
        <v>52398.46</v>
      </c>
      <c r="E98" s="23">
        <f t="shared" si="11"/>
        <v>17.466153333333335</v>
      </c>
      <c r="F98" s="37"/>
      <c r="G98" s="111"/>
      <c r="H98" s="37"/>
      <c r="I98" s="23">
        <f t="shared" si="15"/>
        <v>0</v>
      </c>
      <c r="J98" s="39">
        <f t="shared" si="16"/>
        <v>300000</v>
      </c>
      <c r="K98" s="39">
        <f t="shared" si="17"/>
        <v>52398.46</v>
      </c>
      <c r="L98" s="24">
        <f t="shared" si="18"/>
        <v>17.466153333333335</v>
      </c>
    </row>
    <row r="99" spans="1:12" s="30" customFormat="1" ht="60" customHeight="1" x14ac:dyDescent="0.2">
      <c r="A99" s="201" t="s">
        <v>652</v>
      </c>
      <c r="B99" s="199" t="s">
        <v>649</v>
      </c>
      <c r="C99" s="202">
        <f>SUM(C100:C101)</f>
        <v>16599800</v>
      </c>
      <c r="D99" s="202">
        <f>SUM(D100:D101)</f>
        <v>3415270.48</v>
      </c>
      <c r="E99" s="23">
        <f t="shared" si="11"/>
        <v>20.574166435740189</v>
      </c>
      <c r="F99" s="202">
        <f>SUM(F100:F101)</f>
        <v>430000</v>
      </c>
      <c r="G99" s="202">
        <f>SUM(G100:G101)</f>
        <v>454000</v>
      </c>
      <c r="H99" s="202">
        <f>SUM(H100:H101)</f>
        <v>24000</v>
      </c>
      <c r="I99" s="23">
        <f t="shared" si="15"/>
        <v>5.286343612334802</v>
      </c>
      <c r="J99" s="202">
        <f>SUM(J100:J101)</f>
        <v>17029800</v>
      </c>
      <c r="K99" s="202">
        <f>SUM(K100:K101)</f>
        <v>3439270.48</v>
      </c>
      <c r="L99" s="22">
        <f>IF(J99=0,0,K99/J99*100)</f>
        <v>20.195601122737788</v>
      </c>
    </row>
    <row r="100" spans="1:12" ht="88.15" customHeight="1" x14ac:dyDescent="0.2">
      <c r="A100" s="197" t="s">
        <v>366</v>
      </c>
      <c r="B100" s="198" t="s">
        <v>483</v>
      </c>
      <c r="C100" s="105">
        <v>16349800</v>
      </c>
      <c r="D100" s="105">
        <v>3402353.12</v>
      </c>
      <c r="E100" s="23">
        <f t="shared" si="11"/>
        <v>20.809753758455763</v>
      </c>
      <c r="F100" s="105">
        <v>430000</v>
      </c>
      <c r="G100" s="105">
        <v>454000</v>
      </c>
      <c r="H100" s="105">
        <v>24000</v>
      </c>
      <c r="I100" s="23">
        <f t="shared" si="15"/>
        <v>5.286343612334802</v>
      </c>
      <c r="J100" s="39">
        <f>C100+F100</f>
        <v>16779800</v>
      </c>
      <c r="K100" s="39">
        <f>D100+H100</f>
        <v>3426353.12</v>
      </c>
      <c r="L100" s="24">
        <f>IF(J100=0,0,K100/J100*100)</f>
        <v>20.419511078797125</v>
      </c>
    </row>
    <row r="101" spans="1:12" ht="60" customHeight="1" x14ac:dyDescent="0.2">
      <c r="A101" s="197" t="s">
        <v>367</v>
      </c>
      <c r="B101" s="198" t="s">
        <v>376</v>
      </c>
      <c r="C101" s="105">
        <v>250000</v>
      </c>
      <c r="D101" s="105">
        <v>12917.36</v>
      </c>
      <c r="E101" s="23">
        <f t="shared" si="11"/>
        <v>5.166944</v>
      </c>
      <c r="F101" s="105"/>
      <c r="G101" s="105"/>
      <c r="H101" s="105"/>
      <c r="I101" s="23">
        <f t="shared" si="15"/>
        <v>0</v>
      </c>
      <c r="J101" s="39">
        <f>C101+F101</f>
        <v>250000</v>
      </c>
      <c r="K101" s="39">
        <f>D101+H101</f>
        <v>12917.36</v>
      </c>
      <c r="L101" s="24">
        <f>IF(J101=0,0,K101/J101*100)</f>
        <v>5.166944</v>
      </c>
    </row>
    <row r="102" spans="1:12" ht="45" customHeight="1" x14ac:dyDescent="0.2">
      <c r="A102" s="203">
        <v>1010000</v>
      </c>
      <c r="B102" s="199" t="s">
        <v>650</v>
      </c>
      <c r="C102" s="202">
        <f>SUM(C103:C111)</f>
        <v>245378900</v>
      </c>
      <c r="D102" s="202">
        <f>SUM(D103:D111)</f>
        <v>52739885.129999995</v>
      </c>
      <c r="E102" s="23">
        <f t="shared" si="11"/>
        <v>21.493243767088366</v>
      </c>
      <c r="F102" s="202">
        <f>SUM(F103:F111)</f>
        <v>15797000</v>
      </c>
      <c r="G102" s="202">
        <f>SUM(G103:G111)</f>
        <v>16708377.5</v>
      </c>
      <c r="H102" s="202">
        <f>SUM(H103:H111)</f>
        <v>4247503.46</v>
      </c>
      <c r="I102" s="23">
        <f t="shared" si="15"/>
        <v>25.421399893556391</v>
      </c>
      <c r="J102" s="202">
        <f>SUM(J103:J111)</f>
        <v>261175900</v>
      </c>
      <c r="K102" s="202">
        <f>SUM(K103:K111)</f>
        <v>56987388.589999996</v>
      </c>
      <c r="L102" s="22">
        <f>IF(J102=0,0,K102/J102*100)</f>
        <v>21.81954330012838</v>
      </c>
    </row>
    <row r="103" spans="1:12" ht="61.15" customHeight="1" x14ac:dyDescent="0.2">
      <c r="A103" s="197" t="s">
        <v>415</v>
      </c>
      <c r="B103" s="198" t="s">
        <v>691</v>
      </c>
      <c r="C103" s="105">
        <v>33010400</v>
      </c>
      <c r="D103" s="105">
        <v>6525584.0099999998</v>
      </c>
      <c r="E103" s="23">
        <f t="shared" si="11"/>
        <v>19.768267000702807</v>
      </c>
      <c r="F103" s="105">
        <v>32000</v>
      </c>
      <c r="G103" s="105">
        <v>32000</v>
      </c>
      <c r="H103" s="105">
        <v>9600</v>
      </c>
      <c r="I103" s="23">
        <f t="shared" si="15"/>
        <v>30</v>
      </c>
      <c r="J103" s="39">
        <f>C103+F103</f>
        <v>33042400</v>
      </c>
      <c r="K103" s="39">
        <f>D103+H103</f>
        <v>6535184.0099999998</v>
      </c>
      <c r="L103" s="24">
        <f>IF(J103=0,0,K103/J103*100)</f>
        <v>19.778175949688883</v>
      </c>
    </row>
    <row r="104" spans="1:12" ht="41.45" customHeight="1" x14ac:dyDescent="0.2">
      <c r="A104" s="197" t="s">
        <v>416</v>
      </c>
      <c r="B104" s="198" t="s">
        <v>406</v>
      </c>
      <c r="C104" s="105">
        <v>4029000</v>
      </c>
      <c r="D104" s="105">
        <v>817982.52</v>
      </c>
      <c r="E104" s="23">
        <f t="shared" si="11"/>
        <v>20.302370811615784</v>
      </c>
      <c r="F104" s="38"/>
      <c r="G104" s="183"/>
      <c r="H104" s="205"/>
      <c r="I104" s="23">
        <f t="shared" si="15"/>
        <v>0</v>
      </c>
      <c r="J104" s="39">
        <f t="shared" ref="J104:J111" si="19">C104+F104</f>
        <v>4029000</v>
      </c>
      <c r="K104" s="39">
        <f t="shared" ref="K104:K111" si="20">D104+H104</f>
        <v>817982.52</v>
      </c>
      <c r="L104" s="24">
        <f t="shared" ref="L104:L111" si="21">IF(J104=0,0,K104/J104*100)</f>
        <v>20.302370811615784</v>
      </c>
    </row>
    <row r="105" spans="1:12" ht="24.6" customHeight="1" x14ac:dyDescent="0.2">
      <c r="A105" s="197" t="s">
        <v>412</v>
      </c>
      <c r="B105" s="198" t="s">
        <v>377</v>
      </c>
      <c r="C105" s="105">
        <v>46258300</v>
      </c>
      <c r="D105" s="105">
        <v>8651947.2599999998</v>
      </c>
      <c r="E105" s="23">
        <f t="shared" si="11"/>
        <v>18.703556464461514</v>
      </c>
      <c r="F105" s="105">
        <v>8160000</v>
      </c>
      <c r="G105" s="105">
        <v>8506505</v>
      </c>
      <c r="H105" s="105">
        <v>2751832.54</v>
      </c>
      <c r="I105" s="23">
        <f t="shared" si="15"/>
        <v>32.3497434022551</v>
      </c>
      <c r="J105" s="39">
        <f t="shared" si="19"/>
        <v>54418300</v>
      </c>
      <c r="K105" s="39">
        <f t="shared" si="20"/>
        <v>11403779.800000001</v>
      </c>
      <c r="L105" s="24">
        <f t="shared" si="21"/>
        <v>20.955781051594776</v>
      </c>
    </row>
    <row r="106" spans="1:12" ht="24.6" customHeight="1" x14ac:dyDescent="0.2">
      <c r="A106" s="197" t="s">
        <v>86</v>
      </c>
      <c r="B106" s="198" t="s">
        <v>378</v>
      </c>
      <c r="C106" s="105">
        <v>49689000</v>
      </c>
      <c r="D106" s="105">
        <v>12044214.27</v>
      </c>
      <c r="E106" s="23">
        <f t="shared" si="11"/>
        <v>24.239196341242529</v>
      </c>
      <c r="F106" s="105"/>
      <c r="G106" s="105"/>
      <c r="H106" s="105"/>
      <c r="I106" s="23">
        <f t="shared" si="15"/>
        <v>0</v>
      </c>
      <c r="J106" s="39">
        <f t="shared" si="19"/>
        <v>49689000</v>
      </c>
      <c r="K106" s="39">
        <f t="shared" si="20"/>
        <v>12044214.27</v>
      </c>
      <c r="L106" s="24">
        <f t="shared" si="21"/>
        <v>24.239196341242529</v>
      </c>
    </row>
    <row r="107" spans="1:12" ht="52.15" customHeight="1" x14ac:dyDescent="0.2">
      <c r="A107" s="197" t="s">
        <v>712</v>
      </c>
      <c r="B107" s="198" t="s">
        <v>379</v>
      </c>
      <c r="C107" s="105">
        <v>43970900</v>
      </c>
      <c r="D107" s="105">
        <v>10568136.529999999</v>
      </c>
      <c r="E107" s="23">
        <f t="shared" si="11"/>
        <v>24.034387583606428</v>
      </c>
      <c r="F107" s="105"/>
      <c r="G107" s="105"/>
      <c r="H107" s="105"/>
      <c r="I107" s="23">
        <f t="shared" si="15"/>
        <v>0</v>
      </c>
      <c r="J107" s="39">
        <f t="shared" si="19"/>
        <v>43970900</v>
      </c>
      <c r="K107" s="39">
        <f t="shared" si="20"/>
        <v>10568136.529999999</v>
      </c>
      <c r="L107" s="24">
        <f t="shared" si="21"/>
        <v>24.034387583606428</v>
      </c>
    </row>
    <row r="108" spans="1:12" ht="29.45" customHeight="1" x14ac:dyDescent="0.2">
      <c r="A108" s="197" t="s">
        <v>713</v>
      </c>
      <c r="B108" s="198" t="s">
        <v>62</v>
      </c>
      <c r="C108" s="105">
        <v>22782100</v>
      </c>
      <c r="D108" s="105">
        <v>4709902.75</v>
      </c>
      <c r="E108" s="23">
        <f t="shared" si="11"/>
        <v>20.673698868848788</v>
      </c>
      <c r="F108" s="105">
        <v>55000</v>
      </c>
      <c r="G108" s="105">
        <v>219872.5</v>
      </c>
      <c r="H108" s="105">
        <v>164872.5</v>
      </c>
      <c r="I108" s="23">
        <f t="shared" si="15"/>
        <v>74.985502961943851</v>
      </c>
      <c r="J108" s="39">
        <f t="shared" si="19"/>
        <v>22837100</v>
      </c>
      <c r="K108" s="39">
        <f t="shared" si="20"/>
        <v>4874775.25</v>
      </c>
      <c r="L108" s="24">
        <f t="shared" si="21"/>
        <v>21.345859369184353</v>
      </c>
    </row>
    <row r="109" spans="1:12" ht="29.45" customHeight="1" x14ac:dyDescent="0.2">
      <c r="A109" s="197" t="s">
        <v>714</v>
      </c>
      <c r="B109" s="198" t="s">
        <v>63</v>
      </c>
      <c r="C109" s="105">
        <v>38379700</v>
      </c>
      <c r="D109" s="105">
        <v>8440154.2799999993</v>
      </c>
      <c r="E109" s="23">
        <f t="shared" si="11"/>
        <v>21.991193990573141</v>
      </c>
      <c r="F109" s="105">
        <v>7550000</v>
      </c>
      <c r="G109" s="105">
        <v>7950000</v>
      </c>
      <c r="H109" s="105">
        <v>1321198.42</v>
      </c>
      <c r="I109" s="23">
        <f t="shared" si="15"/>
        <v>16.618848050314465</v>
      </c>
      <c r="J109" s="39">
        <f t="shared" si="19"/>
        <v>45929700</v>
      </c>
      <c r="K109" s="39">
        <f t="shared" si="20"/>
        <v>9761352.6999999993</v>
      </c>
      <c r="L109" s="24">
        <f t="shared" si="21"/>
        <v>21.25281179715957</v>
      </c>
    </row>
    <row r="110" spans="1:12" ht="37.9" customHeight="1" x14ac:dyDescent="0.2">
      <c r="A110" s="197" t="s">
        <v>715</v>
      </c>
      <c r="B110" s="198" t="s">
        <v>472</v>
      </c>
      <c r="C110" s="105">
        <v>4159500</v>
      </c>
      <c r="D110" s="105">
        <v>804954.82</v>
      </c>
      <c r="E110" s="23">
        <f t="shared" si="11"/>
        <v>19.352201466522416</v>
      </c>
      <c r="F110" s="105"/>
      <c r="G110" s="105"/>
      <c r="H110" s="105"/>
      <c r="I110" s="23">
        <f t="shared" si="15"/>
        <v>0</v>
      </c>
      <c r="J110" s="39">
        <f t="shared" si="19"/>
        <v>4159500</v>
      </c>
      <c r="K110" s="39">
        <f t="shared" si="20"/>
        <v>804954.82</v>
      </c>
      <c r="L110" s="24">
        <f t="shared" si="21"/>
        <v>19.352201466522416</v>
      </c>
    </row>
    <row r="111" spans="1:12" ht="28.15" customHeight="1" x14ac:dyDescent="0.2">
      <c r="A111" s="197" t="s">
        <v>716</v>
      </c>
      <c r="B111" s="198" t="s">
        <v>528</v>
      </c>
      <c r="C111" s="105">
        <v>3100000</v>
      </c>
      <c r="D111" s="105">
        <v>177008.69</v>
      </c>
      <c r="E111" s="23">
        <f t="shared" si="11"/>
        <v>5.7099577419354839</v>
      </c>
      <c r="F111" s="105"/>
      <c r="G111" s="105"/>
      <c r="H111" s="105"/>
      <c r="I111" s="23">
        <f t="shared" si="15"/>
        <v>0</v>
      </c>
      <c r="J111" s="39">
        <f t="shared" si="19"/>
        <v>3100000</v>
      </c>
      <c r="K111" s="39">
        <f t="shared" si="20"/>
        <v>177008.69</v>
      </c>
      <c r="L111" s="24">
        <f t="shared" si="21"/>
        <v>5.7099577419354839</v>
      </c>
    </row>
    <row r="112" spans="1:12" ht="74.45" customHeight="1" x14ac:dyDescent="0.2">
      <c r="A112" s="203">
        <v>1210000</v>
      </c>
      <c r="B112" s="204" t="s">
        <v>641</v>
      </c>
      <c r="C112" s="202">
        <f>SUM(C113:C115)</f>
        <v>500000</v>
      </c>
      <c r="D112" s="202">
        <f>SUM(D113:D115)</f>
        <v>3985.31</v>
      </c>
      <c r="E112" s="23">
        <f t="shared" si="11"/>
        <v>0.79706199999999994</v>
      </c>
      <c r="F112" s="202">
        <f>SUM(F113:F115)</f>
        <v>2500000</v>
      </c>
      <c r="G112" s="202">
        <f>SUM(G113:G115)</f>
        <v>2500000</v>
      </c>
      <c r="H112" s="202">
        <f>SUM(H113:H115)</f>
        <v>0</v>
      </c>
      <c r="I112" s="23">
        <f t="shared" si="15"/>
        <v>0</v>
      </c>
      <c r="J112" s="202">
        <f>SUM(J113:J115)</f>
        <v>3000000</v>
      </c>
      <c r="K112" s="202">
        <f>SUM(K113:K115)</f>
        <v>3985.31</v>
      </c>
      <c r="L112" s="22">
        <f t="shared" ref="L112:L142" si="22">IF(J112=0,0,K112/J112*100)</f>
        <v>0.13284366666666667</v>
      </c>
    </row>
    <row r="113" spans="1:12" ht="37.15" customHeight="1" x14ac:dyDescent="0.2">
      <c r="A113" s="102">
        <v>1216014</v>
      </c>
      <c r="B113" s="326" t="s">
        <v>750</v>
      </c>
      <c r="C113" s="105"/>
      <c r="D113" s="105"/>
      <c r="E113" s="23">
        <f t="shared" ref="E113:E156" si="23">IF(C113=0,0,D113/C113*100)</f>
        <v>0</v>
      </c>
      <c r="F113" s="105">
        <v>1000000</v>
      </c>
      <c r="G113" s="105">
        <v>1000000</v>
      </c>
      <c r="H113" s="98"/>
      <c r="I113" s="23">
        <f t="shared" si="15"/>
        <v>0</v>
      </c>
      <c r="J113" s="39">
        <f>C113+F113</f>
        <v>1000000</v>
      </c>
      <c r="K113" s="39">
        <f>D113+H113</f>
        <v>0</v>
      </c>
      <c r="L113" s="24">
        <f t="shared" si="22"/>
        <v>0</v>
      </c>
    </row>
    <row r="114" spans="1:12" ht="37.15" customHeight="1" x14ac:dyDescent="0.2">
      <c r="A114" s="102">
        <v>1217310</v>
      </c>
      <c r="B114" s="326" t="s">
        <v>751</v>
      </c>
      <c r="C114" s="105"/>
      <c r="D114" s="105"/>
      <c r="E114" s="23">
        <f t="shared" si="23"/>
        <v>0</v>
      </c>
      <c r="F114" s="105">
        <v>1500000</v>
      </c>
      <c r="G114" s="105">
        <v>1500000</v>
      </c>
      <c r="H114" s="100"/>
      <c r="I114" s="23">
        <f t="shared" si="15"/>
        <v>0</v>
      </c>
      <c r="J114" s="39">
        <f>C114+F114</f>
        <v>1500000</v>
      </c>
      <c r="K114" s="39">
        <f>D114+H114</f>
        <v>0</v>
      </c>
      <c r="L114" s="24">
        <f>IF(J114=0,0,K114/J114*100)</f>
        <v>0</v>
      </c>
    </row>
    <row r="115" spans="1:12" ht="37.15" customHeight="1" x14ac:dyDescent="0.2">
      <c r="A115" s="102">
        <v>1217640</v>
      </c>
      <c r="B115" s="326" t="s">
        <v>249</v>
      </c>
      <c r="C115" s="105">
        <v>500000</v>
      </c>
      <c r="D115" s="105">
        <v>3985.31</v>
      </c>
      <c r="E115" s="23">
        <f t="shared" si="23"/>
        <v>0.79706199999999994</v>
      </c>
      <c r="F115" s="105"/>
      <c r="G115" s="105"/>
      <c r="H115" s="100"/>
      <c r="I115" s="23">
        <f t="shared" si="15"/>
        <v>0</v>
      </c>
      <c r="J115" s="39">
        <f>C115+F115</f>
        <v>500000</v>
      </c>
      <c r="K115" s="39">
        <f>D115+H115</f>
        <v>3985.31</v>
      </c>
      <c r="L115" s="24">
        <f>IF(J115=0,0,K115/J115*100)</f>
        <v>0.79706199999999994</v>
      </c>
    </row>
    <row r="116" spans="1:12" s="30" customFormat="1" ht="61.9" customHeight="1" x14ac:dyDescent="0.2">
      <c r="A116" s="31" t="s">
        <v>718</v>
      </c>
      <c r="B116" s="32" t="s">
        <v>291</v>
      </c>
      <c r="C116" s="37">
        <f>SUM(C117:C120)</f>
        <v>0</v>
      </c>
      <c r="D116" s="37">
        <f>SUM(D117:D120)</f>
        <v>0</v>
      </c>
      <c r="E116" s="23">
        <f t="shared" si="23"/>
        <v>0</v>
      </c>
      <c r="F116" s="37">
        <f>SUM(F117:F120)</f>
        <v>43391888.509999998</v>
      </c>
      <c r="G116" s="37">
        <f>SUM(G117:G120)</f>
        <v>43391888.509999998</v>
      </c>
      <c r="H116" s="37">
        <f>SUM(H117:H120)</f>
        <v>5921342.9500000002</v>
      </c>
      <c r="I116" s="23">
        <f t="shared" si="15"/>
        <v>13.646197834038453</v>
      </c>
      <c r="J116" s="37">
        <f>SUM(J117:J120)</f>
        <v>43391888.509999998</v>
      </c>
      <c r="K116" s="37">
        <f>SUM(K117:K120)</f>
        <v>5921342.9500000002</v>
      </c>
      <c r="L116" s="22">
        <f t="shared" si="22"/>
        <v>13.646197834038453</v>
      </c>
    </row>
    <row r="117" spans="1:12" s="30" customFormat="1" ht="58.9" customHeight="1" x14ac:dyDescent="0.2">
      <c r="A117" s="197" t="s">
        <v>651</v>
      </c>
      <c r="B117" s="198" t="s">
        <v>41</v>
      </c>
      <c r="C117" s="37"/>
      <c r="D117" s="37"/>
      <c r="E117" s="23">
        <f t="shared" si="23"/>
        <v>0</v>
      </c>
      <c r="F117" s="161">
        <v>12546888.51</v>
      </c>
      <c r="G117" s="161">
        <v>12546888.51</v>
      </c>
      <c r="H117" s="161"/>
      <c r="I117" s="23">
        <f t="shared" si="15"/>
        <v>0</v>
      </c>
      <c r="J117" s="39">
        <f>C117+F117</f>
        <v>12546888.51</v>
      </c>
      <c r="K117" s="39">
        <f t="shared" ref="K117:K122" si="24">D117+H117</f>
        <v>0</v>
      </c>
      <c r="L117" s="24">
        <f t="shared" si="22"/>
        <v>0</v>
      </c>
    </row>
    <row r="118" spans="1:12" ht="27.6" customHeight="1" x14ac:dyDescent="0.2">
      <c r="A118" s="103" t="s">
        <v>413</v>
      </c>
      <c r="B118" s="101" t="s">
        <v>437</v>
      </c>
      <c r="C118" s="39"/>
      <c r="D118" s="39"/>
      <c r="E118" s="23">
        <f t="shared" si="23"/>
        <v>0</v>
      </c>
      <c r="F118" s="105">
        <v>14000000</v>
      </c>
      <c r="G118" s="105">
        <v>14000000</v>
      </c>
      <c r="H118" s="195"/>
      <c r="I118" s="23">
        <f t="shared" si="15"/>
        <v>0</v>
      </c>
      <c r="J118" s="39">
        <f>C118+F118</f>
        <v>14000000</v>
      </c>
      <c r="K118" s="39">
        <f t="shared" si="24"/>
        <v>0</v>
      </c>
      <c r="L118" s="24">
        <f t="shared" si="22"/>
        <v>0</v>
      </c>
    </row>
    <row r="119" spans="1:12" ht="29.45" customHeight="1" x14ac:dyDescent="0.2">
      <c r="A119" s="103">
        <v>1517322</v>
      </c>
      <c r="B119" s="101" t="s">
        <v>441</v>
      </c>
      <c r="C119" s="39"/>
      <c r="D119" s="39"/>
      <c r="E119" s="23">
        <f t="shared" si="23"/>
        <v>0</v>
      </c>
      <c r="F119" s="105">
        <v>11345000</v>
      </c>
      <c r="G119" s="105">
        <v>11345000</v>
      </c>
      <c r="H119" s="105">
        <v>5921342.9500000002</v>
      </c>
      <c r="I119" s="23">
        <f t="shared" si="15"/>
        <v>52.193415160863822</v>
      </c>
      <c r="J119" s="39">
        <f>C119+F119</f>
        <v>11345000</v>
      </c>
      <c r="K119" s="39">
        <f t="shared" si="24"/>
        <v>5921342.9500000002</v>
      </c>
      <c r="L119" s="24">
        <f t="shared" si="22"/>
        <v>52.193415160863822</v>
      </c>
    </row>
    <row r="120" spans="1:12" ht="45.6" customHeight="1" x14ac:dyDescent="0.2">
      <c r="A120" s="41" t="s">
        <v>242</v>
      </c>
      <c r="B120" s="187" t="s">
        <v>243</v>
      </c>
      <c r="C120" s="187"/>
      <c r="D120" s="39"/>
      <c r="E120" s="23">
        <f t="shared" si="23"/>
        <v>0</v>
      </c>
      <c r="F120" s="105">
        <v>5500000</v>
      </c>
      <c r="G120" s="105">
        <v>5500000</v>
      </c>
      <c r="H120" s="105"/>
      <c r="I120" s="23">
        <f t="shared" si="15"/>
        <v>0</v>
      </c>
      <c r="J120" s="39">
        <f>C120+F120</f>
        <v>5500000</v>
      </c>
      <c r="K120" s="39">
        <f t="shared" si="24"/>
        <v>0</v>
      </c>
      <c r="L120" s="24">
        <f t="shared" si="22"/>
        <v>0</v>
      </c>
    </row>
    <row r="121" spans="1:12" s="30" customFormat="1" ht="57" customHeight="1" x14ac:dyDescent="0.2">
      <c r="A121" s="31" t="s">
        <v>719</v>
      </c>
      <c r="B121" s="199" t="s">
        <v>258</v>
      </c>
      <c r="C121" s="37">
        <f>SUM(C122:C122)</f>
        <v>100000</v>
      </c>
      <c r="D121" s="37">
        <f>SUM(D122:D122)</f>
        <v>0</v>
      </c>
      <c r="E121" s="23">
        <f t="shared" si="23"/>
        <v>0</v>
      </c>
      <c r="F121" s="44">
        <f>SUM(F122:F122)</f>
        <v>100000</v>
      </c>
      <c r="G121" s="114">
        <f>SUM(G122:G122)</f>
        <v>100000</v>
      </c>
      <c r="H121" s="44">
        <f>SUM(H122:H122)</f>
        <v>0</v>
      </c>
      <c r="I121" s="23">
        <f t="shared" si="15"/>
        <v>0</v>
      </c>
      <c r="J121" s="40">
        <f>C121+G121</f>
        <v>200000</v>
      </c>
      <c r="K121" s="40">
        <f t="shared" si="24"/>
        <v>0</v>
      </c>
      <c r="L121" s="22">
        <f t="shared" si="22"/>
        <v>0</v>
      </c>
    </row>
    <row r="122" spans="1:12" ht="48" customHeight="1" x14ac:dyDescent="0.2">
      <c r="A122" s="41" t="s">
        <v>720</v>
      </c>
      <c r="B122" s="34" t="s">
        <v>480</v>
      </c>
      <c r="C122" s="105">
        <v>100000</v>
      </c>
      <c r="D122" s="105"/>
      <c r="E122" s="23">
        <f t="shared" si="23"/>
        <v>0</v>
      </c>
      <c r="F122" s="43">
        <v>100000</v>
      </c>
      <c r="G122" s="115">
        <v>100000</v>
      </c>
      <c r="H122" s="43"/>
      <c r="I122" s="23">
        <f t="shared" si="15"/>
        <v>0</v>
      </c>
      <c r="J122" s="39">
        <f>C122+F122</f>
        <v>200000</v>
      </c>
      <c r="K122" s="39">
        <f t="shared" si="24"/>
        <v>0</v>
      </c>
      <c r="L122" s="24">
        <f t="shared" si="22"/>
        <v>0</v>
      </c>
    </row>
    <row r="123" spans="1:12" s="30" customFormat="1" ht="87" customHeight="1" x14ac:dyDescent="0.2">
      <c r="A123" s="31" t="s">
        <v>722</v>
      </c>
      <c r="B123" s="199" t="s">
        <v>259</v>
      </c>
      <c r="C123" s="37">
        <f>SUM(C124:C127)</f>
        <v>53500000</v>
      </c>
      <c r="D123" s="37">
        <f>SUM(D124:D127)</f>
        <v>12798985.620000001</v>
      </c>
      <c r="E123" s="23">
        <f t="shared" si="23"/>
        <v>23.92333760747664</v>
      </c>
      <c r="F123" s="37">
        <f>SUM(F124:F127)</f>
        <v>8776754.6699999999</v>
      </c>
      <c r="G123" s="37">
        <f>SUM(G124:G127)</f>
        <v>8776754.6699999999</v>
      </c>
      <c r="H123" s="37">
        <f>SUM(H124:H127)</f>
        <v>2584578.4</v>
      </c>
      <c r="I123" s="23">
        <f t="shared" si="15"/>
        <v>29.447996408449228</v>
      </c>
      <c r="J123" s="37">
        <f>SUM(J124:J127)</f>
        <v>62276754.670000002</v>
      </c>
      <c r="K123" s="37">
        <f>SUM(K124:K127)</f>
        <v>15383564.020000001</v>
      </c>
      <c r="L123" s="22">
        <f t="shared" si="22"/>
        <v>24.701935901310833</v>
      </c>
    </row>
    <row r="124" spans="1:12" s="30" customFormat="1" ht="29.45" customHeight="1" x14ac:dyDescent="0.2">
      <c r="A124" s="191" t="s">
        <v>245</v>
      </c>
      <c r="B124" s="187" t="s">
        <v>244</v>
      </c>
      <c r="C124" s="105">
        <v>7500000</v>
      </c>
      <c r="D124" s="105">
        <v>5768449.4100000001</v>
      </c>
      <c r="E124" s="23">
        <f t="shared" si="23"/>
        <v>76.912658800000003</v>
      </c>
      <c r="F124" s="105"/>
      <c r="G124" s="105"/>
      <c r="H124" s="43"/>
      <c r="I124" s="23">
        <f t="shared" si="15"/>
        <v>0</v>
      </c>
      <c r="J124" s="39">
        <f>C124+F124</f>
        <v>7500000</v>
      </c>
      <c r="K124" s="39">
        <f>D124+H124</f>
        <v>5768449.4100000001</v>
      </c>
      <c r="L124" s="24">
        <f t="shared" si="22"/>
        <v>76.912658800000003</v>
      </c>
    </row>
    <row r="125" spans="1:12" s="30" customFormat="1" ht="60" customHeight="1" x14ac:dyDescent="0.2">
      <c r="A125" s="41" t="s">
        <v>723</v>
      </c>
      <c r="B125" s="122" t="s">
        <v>44</v>
      </c>
      <c r="C125" s="161">
        <v>40000000</v>
      </c>
      <c r="D125" s="161">
        <v>7000000</v>
      </c>
      <c r="E125" s="23">
        <f t="shared" si="23"/>
        <v>17.5</v>
      </c>
      <c r="F125" s="38"/>
      <c r="G125" s="38"/>
      <c r="H125" s="38"/>
      <c r="I125" s="23">
        <f t="shared" si="15"/>
        <v>0</v>
      </c>
      <c r="J125" s="39">
        <f>C125+F125</f>
        <v>40000000</v>
      </c>
      <c r="K125" s="39">
        <f>D125+H125</f>
        <v>7000000</v>
      </c>
      <c r="L125" s="24">
        <f t="shared" si="22"/>
        <v>17.5</v>
      </c>
    </row>
    <row r="126" spans="1:12" ht="63.6" customHeight="1" x14ac:dyDescent="0.2">
      <c r="A126" s="41" t="s">
        <v>724</v>
      </c>
      <c r="B126" s="34" t="s">
        <v>419</v>
      </c>
      <c r="C126" s="105"/>
      <c r="D126" s="105"/>
      <c r="E126" s="23">
        <f t="shared" si="23"/>
        <v>0</v>
      </c>
      <c r="F126" s="105">
        <v>2590688.67</v>
      </c>
      <c r="G126" s="105">
        <v>2590688.67</v>
      </c>
      <c r="H126" s="105">
        <v>2584578.4</v>
      </c>
      <c r="I126" s="23">
        <f t="shared" si="15"/>
        <v>99.764144952237729</v>
      </c>
      <c r="J126" s="39">
        <f>C126+F126</f>
        <v>2590688.67</v>
      </c>
      <c r="K126" s="39">
        <f>D126+H126</f>
        <v>2584578.4</v>
      </c>
      <c r="L126" s="24">
        <f t="shared" si="22"/>
        <v>99.764144952237729</v>
      </c>
    </row>
    <row r="127" spans="1:12" ht="24.6" customHeight="1" x14ac:dyDescent="0.2">
      <c r="A127" s="41" t="s">
        <v>0</v>
      </c>
      <c r="B127" s="207" t="s">
        <v>450</v>
      </c>
      <c r="C127" s="105">
        <v>6000000</v>
      </c>
      <c r="D127" s="105">
        <v>30536.21</v>
      </c>
      <c r="E127" s="23">
        <f t="shared" si="23"/>
        <v>0.50893683333333339</v>
      </c>
      <c r="F127" s="105">
        <v>6186066</v>
      </c>
      <c r="G127" s="105">
        <v>6186066</v>
      </c>
      <c r="H127" s="105"/>
      <c r="I127" s="23">
        <f t="shared" ref="I127:I157" si="25">IF(G127=0,0,H127/G127*100)</f>
        <v>0</v>
      </c>
      <c r="J127" s="39">
        <f>C127+F127</f>
        <v>12186066</v>
      </c>
      <c r="K127" s="39">
        <f>D127+H127</f>
        <v>30536.21</v>
      </c>
      <c r="L127" s="24">
        <f t="shared" si="22"/>
        <v>0.25058300193023736</v>
      </c>
    </row>
    <row r="128" spans="1:12" ht="63" customHeight="1" x14ac:dyDescent="0.2">
      <c r="A128" s="31" t="s">
        <v>45</v>
      </c>
      <c r="B128" s="199" t="s">
        <v>260</v>
      </c>
      <c r="C128" s="37">
        <f>SUM(C129:C131)</f>
        <v>7448000</v>
      </c>
      <c r="D128" s="37">
        <f>SUM(D129:D131)</f>
        <v>1332779.78</v>
      </c>
      <c r="E128" s="23">
        <f t="shared" si="23"/>
        <v>17.894465359828143</v>
      </c>
      <c r="F128" s="37">
        <f>SUM(F129:F131)</f>
        <v>1000000</v>
      </c>
      <c r="G128" s="37">
        <f>SUM(G129:G131)</f>
        <v>1000000</v>
      </c>
      <c r="H128" s="37">
        <f>SUM(H129:H131)</f>
        <v>0</v>
      </c>
      <c r="I128" s="23">
        <f t="shared" si="25"/>
        <v>0</v>
      </c>
      <c r="J128" s="37">
        <f>SUM(J129:J131)</f>
        <v>8448000</v>
      </c>
      <c r="K128" s="37">
        <f>SUM(K129:K131)</f>
        <v>1332779.78</v>
      </c>
      <c r="L128" s="24">
        <f t="shared" si="22"/>
        <v>15.776275804924241</v>
      </c>
    </row>
    <row r="129" spans="1:12" ht="44.45" customHeight="1" x14ac:dyDescent="0.2">
      <c r="A129" s="41" t="s">
        <v>46</v>
      </c>
      <c r="B129" s="196" t="s">
        <v>530</v>
      </c>
      <c r="C129" s="38">
        <v>219000</v>
      </c>
      <c r="D129" s="38"/>
      <c r="E129" s="23">
        <f t="shared" si="23"/>
        <v>0</v>
      </c>
      <c r="F129" s="39">
        <v>1000000</v>
      </c>
      <c r="G129" s="113">
        <v>1000000</v>
      </c>
      <c r="H129" s="39"/>
      <c r="I129" s="23">
        <f t="shared" si="25"/>
        <v>0</v>
      </c>
      <c r="J129" s="39">
        <f>C129+F129</f>
        <v>1219000</v>
      </c>
      <c r="K129" s="39">
        <f>D129+H129</f>
        <v>0</v>
      </c>
      <c r="L129" s="24">
        <f t="shared" si="22"/>
        <v>0</v>
      </c>
    </row>
    <row r="130" spans="1:12" ht="44.45" customHeight="1" x14ac:dyDescent="0.2">
      <c r="A130" s="41" t="s">
        <v>247</v>
      </c>
      <c r="B130" s="187" t="s">
        <v>246</v>
      </c>
      <c r="C130" s="105">
        <v>3229000</v>
      </c>
      <c r="D130" s="105">
        <v>730981.18</v>
      </c>
      <c r="E130" s="23">
        <f t="shared" si="23"/>
        <v>22.638004955094456</v>
      </c>
      <c r="F130" s="39"/>
      <c r="G130" s="113"/>
      <c r="H130" s="39"/>
      <c r="I130" s="23">
        <f t="shared" si="25"/>
        <v>0</v>
      </c>
      <c r="J130" s="39">
        <f>C130+F130</f>
        <v>3229000</v>
      </c>
      <c r="K130" s="39">
        <f>D130+H130</f>
        <v>730981.18</v>
      </c>
      <c r="L130" s="24">
        <f t="shared" si="22"/>
        <v>22.638004955094456</v>
      </c>
    </row>
    <row r="131" spans="1:12" ht="35.25" customHeight="1" x14ac:dyDescent="0.2">
      <c r="A131" s="41" t="s">
        <v>514</v>
      </c>
      <c r="B131" s="34" t="s">
        <v>450</v>
      </c>
      <c r="C131" s="105">
        <v>4000000</v>
      </c>
      <c r="D131" s="105">
        <v>601798.6</v>
      </c>
      <c r="E131" s="23">
        <f t="shared" si="23"/>
        <v>15.044964999999999</v>
      </c>
      <c r="F131" s="39"/>
      <c r="G131" s="113"/>
      <c r="H131" s="39"/>
      <c r="I131" s="23">
        <f t="shared" si="25"/>
        <v>0</v>
      </c>
      <c r="J131" s="39">
        <f>C131+F131</f>
        <v>4000000</v>
      </c>
      <c r="K131" s="39">
        <f>D131+H131</f>
        <v>601798.6</v>
      </c>
      <c r="L131" s="24">
        <f t="shared" si="22"/>
        <v>15.044964999999999</v>
      </c>
    </row>
    <row r="132" spans="1:12" s="30" customFormat="1" ht="66" customHeight="1" x14ac:dyDescent="0.2">
      <c r="A132" s="31" t="s">
        <v>726</v>
      </c>
      <c r="B132" s="199" t="s">
        <v>261</v>
      </c>
      <c r="C132" s="37">
        <f>SUM(C133:C135)</f>
        <v>2588900</v>
      </c>
      <c r="D132" s="37">
        <f>SUM(D133:D135)</f>
        <v>434996.5</v>
      </c>
      <c r="E132" s="23">
        <f t="shared" si="23"/>
        <v>16.802367800996564</v>
      </c>
      <c r="F132" s="37">
        <f>SUM(F133:F135)</f>
        <v>0</v>
      </c>
      <c r="G132" s="37">
        <f>SUM(G133:G135)</f>
        <v>0</v>
      </c>
      <c r="H132" s="37">
        <f>SUM(H133:H135)</f>
        <v>0</v>
      </c>
      <c r="I132" s="23">
        <f t="shared" si="25"/>
        <v>0</v>
      </c>
      <c r="J132" s="37">
        <f>SUM(J133:J135)</f>
        <v>2588900</v>
      </c>
      <c r="K132" s="37">
        <f>SUM(K133:K135)</f>
        <v>434996.5</v>
      </c>
      <c r="L132" s="22">
        <f t="shared" si="22"/>
        <v>16.802367800996564</v>
      </c>
    </row>
    <row r="133" spans="1:12" s="30" customFormat="1" ht="22.9" customHeight="1" x14ac:dyDescent="0.2">
      <c r="A133" s="191" t="s">
        <v>640</v>
      </c>
      <c r="B133" s="187" t="s">
        <v>528</v>
      </c>
      <c r="C133" s="105">
        <v>1638900</v>
      </c>
      <c r="D133" s="105">
        <v>372518.94</v>
      </c>
      <c r="E133" s="23">
        <f t="shared" si="23"/>
        <v>22.729815119897491</v>
      </c>
      <c r="F133" s="44"/>
      <c r="G133" s="109"/>
      <c r="H133" s="44"/>
      <c r="I133" s="23">
        <f t="shared" si="25"/>
        <v>0</v>
      </c>
      <c r="J133" s="39">
        <f>C133+F133</f>
        <v>1638900</v>
      </c>
      <c r="K133" s="39">
        <f t="shared" ref="K133:K139" si="26">D133+H133</f>
        <v>372518.94</v>
      </c>
      <c r="L133" s="24">
        <f t="shared" si="22"/>
        <v>22.729815119897491</v>
      </c>
    </row>
    <row r="134" spans="1:12" ht="41.45" customHeight="1" x14ac:dyDescent="0.2">
      <c r="A134" s="41" t="s">
        <v>727</v>
      </c>
      <c r="B134" s="34" t="s">
        <v>420</v>
      </c>
      <c r="C134" s="105">
        <v>550000</v>
      </c>
      <c r="D134" s="105">
        <v>17017.560000000001</v>
      </c>
      <c r="E134" s="23">
        <f t="shared" si="23"/>
        <v>3.0941018181818181</v>
      </c>
      <c r="F134" s="39"/>
      <c r="G134" s="108"/>
      <c r="H134" s="39"/>
      <c r="I134" s="23">
        <f t="shared" si="25"/>
        <v>0</v>
      </c>
      <c r="J134" s="39">
        <f>C134+F134</f>
        <v>550000</v>
      </c>
      <c r="K134" s="39">
        <f t="shared" si="26"/>
        <v>17017.560000000001</v>
      </c>
      <c r="L134" s="24">
        <f t="shared" si="22"/>
        <v>3.0941018181818181</v>
      </c>
    </row>
    <row r="135" spans="1:12" ht="28.9" customHeight="1" x14ac:dyDescent="0.2">
      <c r="A135" s="41" t="s">
        <v>728</v>
      </c>
      <c r="B135" s="34" t="s">
        <v>421</v>
      </c>
      <c r="C135" s="105">
        <v>400000</v>
      </c>
      <c r="D135" s="105">
        <v>45460</v>
      </c>
      <c r="E135" s="23">
        <f t="shared" si="23"/>
        <v>11.365</v>
      </c>
      <c r="F135" s="39"/>
      <c r="G135" s="108"/>
      <c r="H135" s="39"/>
      <c r="I135" s="23">
        <f t="shared" si="25"/>
        <v>0</v>
      </c>
      <c r="J135" s="39">
        <f>C135+F135</f>
        <v>400000</v>
      </c>
      <c r="K135" s="39">
        <f t="shared" si="26"/>
        <v>45460</v>
      </c>
      <c r="L135" s="24">
        <f t="shared" si="22"/>
        <v>11.365</v>
      </c>
    </row>
    <row r="136" spans="1:12" s="30" customFormat="1" ht="58.9" customHeight="1" x14ac:dyDescent="0.2">
      <c r="A136" s="31" t="s">
        <v>730</v>
      </c>
      <c r="B136" s="199" t="s">
        <v>262</v>
      </c>
      <c r="C136" s="37">
        <f>SUM(C137:C137)</f>
        <v>36242000</v>
      </c>
      <c r="D136" s="37">
        <f>SUM(D137:D137)</f>
        <v>219311.94</v>
      </c>
      <c r="E136" s="23">
        <f t="shared" si="23"/>
        <v>0.60513200154516855</v>
      </c>
      <c r="F136" s="44">
        <f>SUM(F137:F137)</f>
        <v>0</v>
      </c>
      <c r="G136" s="114">
        <f>SUM(G137:G137)</f>
        <v>0</v>
      </c>
      <c r="H136" s="44">
        <f>SUM(H137:H137)</f>
        <v>0</v>
      </c>
      <c r="I136" s="23">
        <f t="shared" si="25"/>
        <v>0</v>
      </c>
      <c r="J136" s="39">
        <f>C136+G136</f>
        <v>36242000</v>
      </c>
      <c r="K136" s="39">
        <f t="shared" si="26"/>
        <v>219311.94</v>
      </c>
      <c r="L136" s="24">
        <f t="shared" si="22"/>
        <v>0.60513200154516855</v>
      </c>
    </row>
    <row r="137" spans="1:12" ht="43.15" customHeight="1" x14ac:dyDescent="0.2">
      <c r="A137" s="41" t="s">
        <v>731</v>
      </c>
      <c r="B137" s="34" t="s">
        <v>380</v>
      </c>
      <c r="C137" s="105">
        <v>36242000</v>
      </c>
      <c r="D137" s="105">
        <v>219311.94</v>
      </c>
      <c r="E137" s="23">
        <f t="shared" si="23"/>
        <v>0.60513200154516855</v>
      </c>
      <c r="F137" s="39"/>
      <c r="G137" s="113"/>
      <c r="H137" s="39"/>
      <c r="I137" s="23">
        <f t="shared" si="25"/>
        <v>0</v>
      </c>
      <c r="J137" s="39">
        <f>C137+F137</f>
        <v>36242000</v>
      </c>
      <c r="K137" s="39">
        <f t="shared" si="26"/>
        <v>219311.94</v>
      </c>
      <c r="L137" s="24">
        <f t="shared" si="22"/>
        <v>0.60513200154516855</v>
      </c>
    </row>
    <row r="138" spans="1:12" s="30" customFormat="1" ht="58.9" customHeight="1" x14ac:dyDescent="0.2">
      <c r="A138" s="31" t="s">
        <v>567</v>
      </c>
      <c r="B138" s="199" t="s">
        <v>263</v>
      </c>
      <c r="C138" s="37">
        <f>SUM(C139:C139)</f>
        <v>900000</v>
      </c>
      <c r="D138" s="37">
        <f>SUM(D139:D139)</f>
        <v>585976.19999999995</v>
      </c>
      <c r="E138" s="23">
        <f t="shared" si="23"/>
        <v>65.108466666666658</v>
      </c>
      <c r="F138" s="44">
        <f>SUM(F139:F139)</f>
        <v>0</v>
      </c>
      <c r="G138" s="114">
        <f>SUM(G139:G139)</f>
        <v>0</v>
      </c>
      <c r="H138" s="44">
        <f>SUM(H139:H139)</f>
        <v>0</v>
      </c>
      <c r="I138" s="23">
        <f t="shared" si="25"/>
        <v>0</v>
      </c>
      <c r="J138" s="40">
        <f>C138+G138</f>
        <v>900000</v>
      </c>
      <c r="K138" s="40">
        <f t="shared" si="26"/>
        <v>585976.19999999995</v>
      </c>
      <c r="L138" s="22">
        <f t="shared" si="22"/>
        <v>65.108466666666658</v>
      </c>
    </row>
    <row r="139" spans="1:12" ht="45" customHeight="1" x14ac:dyDescent="0.2">
      <c r="A139" s="41" t="s">
        <v>568</v>
      </c>
      <c r="B139" s="34" t="s">
        <v>442</v>
      </c>
      <c r="C139" s="105">
        <v>900000</v>
      </c>
      <c r="D139" s="105">
        <v>585976.19999999995</v>
      </c>
      <c r="E139" s="23">
        <f t="shared" si="23"/>
        <v>65.108466666666658</v>
      </c>
      <c r="F139" s="43"/>
      <c r="G139" s="115"/>
      <c r="H139" s="43"/>
      <c r="I139" s="23">
        <f t="shared" si="25"/>
        <v>0</v>
      </c>
      <c r="J139" s="39">
        <f>C139+F139</f>
        <v>900000</v>
      </c>
      <c r="K139" s="39">
        <f t="shared" si="26"/>
        <v>585976.19999999995</v>
      </c>
      <c r="L139" s="24">
        <f t="shared" si="22"/>
        <v>65.108466666666658</v>
      </c>
    </row>
    <row r="140" spans="1:12" s="30" customFormat="1" ht="58.9" customHeight="1" x14ac:dyDescent="0.2">
      <c r="A140" s="31" t="s">
        <v>570</v>
      </c>
      <c r="B140" s="199" t="s">
        <v>264</v>
      </c>
      <c r="C140" s="37">
        <f>SUM(C141:C141)</f>
        <v>1000000</v>
      </c>
      <c r="D140" s="37">
        <f>SUM(D141:D141)</f>
        <v>78963.28</v>
      </c>
      <c r="E140" s="23">
        <f t="shared" si="23"/>
        <v>7.8963279999999996</v>
      </c>
      <c r="F140" s="37">
        <f>SUM(F141:F141)</f>
        <v>0</v>
      </c>
      <c r="G140" s="37">
        <f>SUM(G141:G141)</f>
        <v>0</v>
      </c>
      <c r="H140" s="37">
        <f>SUM(H141:H141)</f>
        <v>0</v>
      </c>
      <c r="I140" s="23">
        <f t="shared" si="25"/>
        <v>0</v>
      </c>
      <c r="J140" s="37">
        <f>SUM(J141:J141)</f>
        <v>1000000</v>
      </c>
      <c r="K140" s="37">
        <f>SUM(K141:K141)</f>
        <v>78963.28</v>
      </c>
      <c r="L140" s="22">
        <f t="shared" si="22"/>
        <v>7.8963279999999996</v>
      </c>
    </row>
    <row r="141" spans="1:12" ht="44.45" customHeight="1" x14ac:dyDescent="0.2">
      <c r="A141" s="41" t="s">
        <v>571</v>
      </c>
      <c r="B141" s="34" t="s">
        <v>384</v>
      </c>
      <c r="C141" s="105">
        <v>1000000</v>
      </c>
      <c r="D141" s="105">
        <v>78963.28</v>
      </c>
      <c r="E141" s="23">
        <f t="shared" si="23"/>
        <v>7.8963279999999996</v>
      </c>
      <c r="F141" s="39"/>
      <c r="G141" s="108"/>
      <c r="H141" s="39"/>
      <c r="I141" s="23">
        <f t="shared" si="25"/>
        <v>0</v>
      </c>
      <c r="J141" s="39">
        <f>C141+F141</f>
        <v>1000000</v>
      </c>
      <c r="K141" s="39">
        <f>D141+H141</f>
        <v>78963.28</v>
      </c>
      <c r="L141" s="24">
        <f t="shared" si="22"/>
        <v>7.8963279999999996</v>
      </c>
    </row>
    <row r="142" spans="1:12" s="30" customFormat="1" ht="66" customHeight="1" x14ac:dyDescent="0.2">
      <c r="A142" s="31" t="s">
        <v>572</v>
      </c>
      <c r="B142" s="199" t="s">
        <v>265</v>
      </c>
      <c r="C142" s="37">
        <f>SUM(C143:C147)</f>
        <v>11300277</v>
      </c>
      <c r="D142" s="37">
        <f>SUM(D143:D147)</f>
        <v>1253656.3199999998</v>
      </c>
      <c r="E142" s="23">
        <f t="shared" si="23"/>
        <v>11.094031765769987</v>
      </c>
      <c r="F142" s="37">
        <f>SUM(F143:F147)</f>
        <v>135800</v>
      </c>
      <c r="G142" s="37">
        <f>SUM(G143:G147)</f>
        <v>135800</v>
      </c>
      <c r="H142" s="37">
        <f>SUM(H143:H147)</f>
        <v>0</v>
      </c>
      <c r="I142" s="23">
        <f t="shared" si="25"/>
        <v>0</v>
      </c>
      <c r="J142" s="37">
        <f>SUM(J143:J147)</f>
        <v>11436077</v>
      </c>
      <c r="K142" s="37">
        <f>SUM(K143:K147)</f>
        <v>1253656.3199999998</v>
      </c>
      <c r="L142" s="22">
        <f t="shared" si="22"/>
        <v>10.962293450804852</v>
      </c>
    </row>
    <row r="143" spans="1:12" ht="43.9" customHeight="1" x14ac:dyDescent="0.2">
      <c r="A143" s="41" t="s">
        <v>573</v>
      </c>
      <c r="B143" s="34" t="s">
        <v>385</v>
      </c>
      <c r="C143" s="105">
        <v>3257077</v>
      </c>
      <c r="D143" s="105"/>
      <c r="E143" s="23">
        <f t="shared" si="23"/>
        <v>0</v>
      </c>
      <c r="F143" s="39"/>
      <c r="G143" s="113"/>
      <c r="H143" s="39"/>
      <c r="I143" s="23">
        <f t="shared" si="25"/>
        <v>0</v>
      </c>
      <c r="J143" s="39">
        <f>C143+F143</f>
        <v>3257077</v>
      </c>
      <c r="K143" s="39">
        <f>D143+H143</f>
        <v>0</v>
      </c>
      <c r="L143" s="24">
        <f>IF(J143=0,0,K143/J143*100)</f>
        <v>0</v>
      </c>
    </row>
    <row r="144" spans="1:12" ht="40.15" customHeight="1" x14ac:dyDescent="0.2">
      <c r="A144" s="41" t="s">
        <v>61</v>
      </c>
      <c r="B144" s="34" t="s">
        <v>442</v>
      </c>
      <c r="C144" s="105">
        <v>3660000</v>
      </c>
      <c r="D144" s="105">
        <v>686382.32</v>
      </c>
      <c r="E144" s="23">
        <f t="shared" si="23"/>
        <v>18.753615300546446</v>
      </c>
      <c r="F144" s="39"/>
      <c r="G144" s="113"/>
      <c r="H144" s="39"/>
      <c r="I144" s="23">
        <f t="shared" si="25"/>
        <v>0</v>
      </c>
      <c r="J144" s="39">
        <f>C144+F144</f>
        <v>3660000</v>
      </c>
      <c r="K144" s="39">
        <f>D144+H144</f>
        <v>686382.32</v>
      </c>
      <c r="L144" s="24">
        <f>IF(J144=0,0,K144/J144*100)</f>
        <v>18.753615300546446</v>
      </c>
    </row>
    <row r="145" spans="1:12" ht="31.9" customHeight="1" x14ac:dyDescent="0.2">
      <c r="A145" s="41" t="s">
        <v>574</v>
      </c>
      <c r="B145" s="34" t="s">
        <v>386</v>
      </c>
      <c r="C145" s="105">
        <v>3037000</v>
      </c>
      <c r="D145" s="105">
        <v>67274</v>
      </c>
      <c r="E145" s="23">
        <f t="shared" si="23"/>
        <v>2.2151465261771484</v>
      </c>
      <c r="F145" s="39"/>
      <c r="G145" s="113"/>
      <c r="H145" s="39"/>
      <c r="I145" s="23">
        <f t="shared" si="25"/>
        <v>0</v>
      </c>
      <c r="J145" s="39">
        <f>C145+F145</f>
        <v>3037000</v>
      </c>
      <c r="K145" s="39">
        <f>D145+H145</f>
        <v>67274</v>
      </c>
      <c r="L145" s="24">
        <f>IF(J145=0,0,K145/J145*100)</f>
        <v>2.2151465261771484</v>
      </c>
    </row>
    <row r="146" spans="1:12" ht="79.150000000000006" customHeight="1" x14ac:dyDescent="0.2">
      <c r="A146" s="191" t="s">
        <v>643</v>
      </c>
      <c r="B146" s="187" t="s">
        <v>642</v>
      </c>
      <c r="C146" s="105">
        <v>896200</v>
      </c>
      <c r="D146" s="105">
        <v>500000</v>
      </c>
      <c r="E146" s="23">
        <f t="shared" si="23"/>
        <v>55.791118054005807</v>
      </c>
      <c r="F146" s="105">
        <v>135800</v>
      </c>
      <c r="G146" s="105">
        <v>135800</v>
      </c>
      <c r="H146" s="105"/>
      <c r="I146" s="23">
        <f t="shared" si="25"/>
        <v>0</v>
      </c>
      <c r="J146" s="39">
        <f>C146+F146</f>
        <v>1032000</v>
      </c>
      <c r="K146" s="39">
        <f>D146+H146</f>
        <v>500000</v>
      </c>
      <c r="L146" s="24">
        <f>IF(J146=0,0,K146/J146*100)</f>
        <v>48.449612403100772</v>
      </c>
    </row>
    <row r="147" spans="1:12" ht="21" customHeight="1" x14ac:dyDescent="0.2">
      <c r="A147" s="41" t="s">
        <v>252</v>
      </c>
      <c r="B147" s="34" t="s">
        <v>545</v>
      </c>
      <c r="C147" s="187">
        <v>450000</v>
      </c>
      <c r="D147" s="105"/>
      <c r="E147" s="23">
        <f t="shared" si="23"/>
        <v>0</v>
      </c>
      <c r="F147" s="105"/>
      <c r="G147" s="105"/>
      <c r="H147" s="105"/>
      <c r="I147" s="23">
        <f t="shared" si="25"/>
        <v>0</v>
      </c>
      <c r="J147" s="39">
        <f>C147+F147</f>
        <v>450000</v>
      </c>
      <c r="K147" s="39">
        <f>D147+H147</f>
        <v>0</v>
      </c>
      <c r="L147" s="24">
        <f>IF(J147=0,0,K147/J147*100)</f>
        <v>0</v>
      </c>
    </row>
    <row r="148" spans="1:12" s="30" customFormat="1" ht="57" customHeight="1" x14ac:dyDescent="0.2">
      <c r="A148" s="31" t="s">
        <v>89</v>
      </c>
      <c r="B148" s="199" t="s">
        <v>266</v>
      </c>
      <c r="C148" s="37">
        <f>SUM(C149:C149)</f>
        <v>0</v>
      </c>
      <c r="D148" s="37">
        <f>SUM(D149:D149)</f>
        <v>0</v>
      </c>
      <c r="E148" s="23">
        <f t="shared" si="23"/>
        <v>0</v>
      </c>
      <c r="F148" s="37">
        <f>SUM(F149:F149)</f>
        <v>7693500</v>
      </c>
      <c r="G148" s="37">
        <f>SUM(G149:G149)</f>
        <v>7693500</v>
      </c>
      <c r="H148" s="37">
        <f>SUM(H149:H149)</f>
        <v>0</v>
      </c>
      <c r="I148" s="23">
        <f t="shared" si="25"/>
        <v>0</v>
      </c>
      <c r="J148" s="40">
        <f t="shared" ref="J148:K152" si="27">C148+G148</f>
        <v>7693500</v>
      </c>
      <c r="K148" s="40">
        <f t="shared" si="27"/>
        <v>0</v>
      </c>
      <c r="L148" s="22">
        <f t="shared" ref="L148:L153" si="28">IF(J148=0,0,K148/J148*100)</f>
        <v>0</v>
      </c>
    </row>
    <row r="149" spans="1:12" ht="45" customHeight="1" x14ac:dyDescent="0.2">
      <c r="A149" s="41" t="s">
        <v>90</v>
      </c>
      <c r="B149" s="34" t="s">
        <v>387</v>
      </c>
      <c r="C149" s="105"/>
      <c r="D149" s="105"/>
      <c r="E149" s="23">
        <f t="shared" si="23"/>
        <v>0</v>
      </c>
      <c r="F149" s="105">
        <v>7693500</v>
      </c>
      <c r="G149" s="105">
        <v>7693500</v>
      </c>
      <c r="H149" s="105"/>
      <c r="I149" s="23">
        <f t="shared" si="25"/>
        <v>0</v>
      </c>
      <c r="J149" s="39">
        <f>C149+F149</f>
        <v>7693500</v>
      </c>
      <c r="K149" s="39">
        <f t="shared" si="27"/>
        <v>0</v>
      </c>
      <c r="L149" s="24">
        <f t="shared" si="28"/>
        <v>0</v>
      </c>
    </row>
    <row r="150" spans="1:12" s="30" customFormat="1" ht="58.9" customHeight="1" x14ac:dyDescent="0.2">
      <c r="A150" s="31" t="s">
        <v>91</v>
      </c>
      <c r="B150" s="199" t="s">
        <v>267</v>
      </c>
      <c r="C150" s="37">
        <f>SUM(C151:C152)</f>
        <v>25734000</v>
      </c>
      <c r="D150" s="37">
        <f>SUM(D151:D152)</f>
        <v>4317772.59</v>
      </c>
      <c r="E150" s="23">
        <f t="shared" si="23"/>
        <v>16.778474352996035</v>
      </c>
      <c r="F150" s="44">
        <f>SUM(F151:F152)</f>
        <v>3000000</v>
      </c>
      <c r="G150" s="114">
        <f>SUM(G151:G152)</f>
        <v>3138757</v>
      </c>
      <c r="H150" s="44">
        <f>SUM(H151:H152)</f>
        <v>138757</v>
      </c>
      <c r="I150" s="23">
        <f t="shared" si="25"/>
        <v>4.4207627414291712</v>
      </c>
      <c r="J150" s="40">
        <f t="shared" si="27"/>
        <v>28872757</v>
      </c>
      <c r="K150" s="40">
        <f t="shared" si="27"/>
        <v>4456529.59</v>
      </c>
      <c r="L150" s="22">
        <f t="shared" si="28"/>
        <v>15.435067700670219</v>
      </c>
    </row>
    <row r="151" spans="1:12" ht="43.15" customHeight="1" x14ac:dyDescent="0.2">
      <c r="A151" s="41" t="s">
        <v>92</v>
      </c>
      <c r="B151" s="34" t="s">
        <v>388</v>
      </c>
      <c r="C151" s="105">
        <v>16732800</v>
      </c>
      <c r="D151" s="105">
        <v>2323240.11</v>
      </c>
      <c r="E151" s="23">
        <f t="shared" si="23"/>
        <v>13.884347568846813</v>
      </c>
      <c r="F151" s="105">
        <v>3000000</v>
      </c>
      <c r="G151" s="105">
        <v>3000000</v>
      </c>
      <c r="H151" s="105"/>
      <c r="I151" s="23">
        <f t="shared" si="25"/>
        <v>0</v>
      </c>
      <c r="J151" s="39">
        <f>C151+F151</f>
        <v>19732800</v>
      </c>
      <c r="K151" s="39">
        <f t="shared" si="27"/>
        <v>2323240.11</v>
      </c>
      <c r="L151" s="24">
        <f t="shared" si="28"/>
        <v>11.773494435660423</v>
      </c>
    </row>
    <row r="152" spans="1:12" ht="27" customHeight="1" x14ac:dyDescent="0.2">
      <c r="A152" s="41" t="s">
        <v>250</v>
      </c>
      <c r="B152" s="187" t="s">
        <v>451</v>
      </c>
      <c r="C152" s="105">
        <v>9001200</v>
      </c>
      <c r="D152" s="105">
        <v>1994532.48</v>
      </c>
      <c r="E152" s="23">
        <f t="shared" si="23"/>
        <v>22.158517530995866</v>
      </c>
      <c r="F152" s="105"/>
      <c r="G152" s="105">
        <v>138757</v>
      </c>
      <c r="H152" s="105">
        <v>138757</v>
      </c>
      <c r="I152" s="23">
        <f t="shared" si="25"/>
        <v>100</v>
      </c>
      <c r="J152" s="39">
        <f>C152+F152</f>
        <v>9001200</v>
      </c>
      <c r="K152" s="39">
        <f t="shared" si="27"/>
        <v>2133289.48</v>
      </c>
      <c r="L152" s="24">
        <f t="shared" si="28"/>
        <v>23.700056436919521</v>
      </c>
    </row>
    <row r="153" spans="1:12" s="30" customFormat="1" ht="40.9" customHeight="1" x14ac:dyDescent="0.2">
      <c r="A153" s="31" t="s">
        <v>94</v>
      </c>
      <c r="B153" s="199" t="s">
        <v>268</v>
      </c>
      <c r="C153" s="37">
        <f>SUM(C154:C156)</f>
        <v>76902911</v>
      </c>
      <c r="D153" s="37">
        <f>SUM(D154:D156)</f>
        <v>20991911</v>
      </c>
      <c r="E153" s="23">
        <f t="shared" si="23"/>
        <v>27.296640305332527</v>
      </c>
      <c r="F153" s="44">
        <f>SUM(F154:F156)</f>
        <v>0</v>
      </c>
      <c r="G153" s="114">
        <f>SUM(G154:G156)</f>
        <v>0</v>
      </c>
      <c r="H153" s="44">
        <f>SUM(H154:H156)</f>
        <v>0</v>
      </c>
      <c r="I153" s="23">
        <f t="shared" si="25"/>
        <v>0</v>
      </c>
      <c r="J153" s="40">
        <f>C153+G153</f>
        <v>76902911</v>
      </c>
      <c r="K153" s="40">
        <f>D153+H153</f>
        <v>20991911</v>
      </c>
      <c r="L153" s="22">
        <f t="shared" si="28"/>
        <v>27.296640305332527</v>
      </c>
    </row>
    <row r="154" spans="1:12" ht="30.6" customHeight="1" x14ac:dyDescent="0.2">
      <c r="A154" s="102" t="s">
        <v>417</v>
      </c>
      <c r="B154" s="99" t="s">
        <v>418</v>
      </c>
      <c r="C154" s="105">
        <v>5000000</v>
      </c>
      <c r="D154" s="39"/>
      <c r="E154" s="23">
        <f t="shared" si="23"/>
        <v>0</v>
      </c>
      <c r="F154" s="39"/>
      <c r="G154" s="113"/>
      <c r="H154" s="39"/>
      <c r="I154" s="23">
        <f t="shared" si="25"/>
        <v>0</v>
      </c>
      <c r="J154" s="39">
        <f>C154+F154</f>
        <v>5000000</v>
      </c>
      <c r="K154" s="39">
        <f>D154+H154</f>
        <v>0</v>
      </c>
      <c r="L154" s="24">
        <f>IF(J154=0,0,K154/J154*100)</f>
        <v>0</v>
      </c>
    </row>
    <row r="155" spans="1:12" ht="93" customHeight="1" x14ac:dyDescent="0.2">
      <c r="A155" s="41" t="s">
        <v>95</v>
      </c>
      <c r="B155" s="34" t="s">
        <v>201</v>
      </c>
      <c r="C155" s="105">
        <v>67881400</v>
      </c>
      <c r="D155" s="105">
        <v>16970400</v>
      </c>
      <c r="E155" s="23">
        <f t="shared" si="23"/>
        <v>25.000073657879774</v>
      </c>
      <c r="F155" s="39"/>
      <c r="G155" s="113"/>
      <c r="H155" s="39"/>
      <c r="I155" s="23">
        <f t="shared" si="25"/>
        <v>0</v>
      </c>
      <c r="J155" s="39">
        <f>C155+F155</f>
        <v>67881400</v>
      </c>
      <c r="K155" s="39">
        <f>D155+H155</f>
        <v>16970400</v>
      </c>
      <c r="L155" s="24">
        <f>IF(J155=0,0,K155/J155*100)</f>
        <v>25.000073657879774</v>
      </c>
    </row>
    <row r="156" spans="1:12" ht="29.45" customHeight="1" x14ac:dyDescent="0.2">
      <c r="A156" s="41" t="s">
        <v>56</v>
      </c>
      <c r="B156" s="34" t="s">
        <v>57</v>
      </c>
      <c r="C156" s="105">
        <v>4021511</v>
      </c>
      <c r="D156" s="105">
        <v>4021511</v>
      </c>
      <c r="E156" s="23">
        <f t="shared" si="23"/>
        <v>100</v>
      </c>
      <c r="F156" s="105"/>
      <c r="G156" s="113"/>
      <c r="H156" s="39"/>
      <c r="I156" s="23">
        <f t="shared" si="25"/>
        <v>0</v>
      </c>
      <c r="J156" s="39">
        <f>C156+F156</f>
        <v>4021511</v>
      </c>
      <c r="K156" s="39">
        <f>D156+H156</f>
        <v>4021511</v>
      </c>
      <c r="L156" s="24">
        <f>IF(J156=0,0,K156/J156*100)</f>
        <v>100</v>
      </c>
    </row>
    <row r="157" spans="1:12" s="30" customFormat="1" ht="30.6" customHeight="1" x14ac:dyDescent="0.2">
      <c r="A157" s="42"/>
      <c r="B157" s="35" t="s">
        <v>228</v>
      </c>
      <c r="C157" s="37">
        <f>C7+C20+C29+C64+C82+C99+C102+C112+C116+C121+C123+C128+C132+C136+C138+C140+C142+C148+C150+C153</f>
        <v>1877259444.8299999</v>
      </c>
      <c r="D157" s="37">
        <f>D7+D20+D29+D64+D82+D99+D102+D112+D116+D121+D123+D128+D132+D136+D138+D140+D142+D148+D150+D153</f>
        <v>399706325.30999988</v>
      </c>
      <c r="E157" s="23">
        <f>IF(C157=0,0,D157/C157*100)</f>
        <v>21.292013014546125</v>
      </c>
      <c r="F157" s="37">
        <f>F7+F20+F29+F64+F82+F99+F102+F112+F116+F121+F123+F128+F132+F136+F138+F140+F142+F148+F150+F153</f>
        <v>464789352.19</v>
      </c>
      <c r="G157" s="37">
        <f>G7+G20+G29+G64+G82+G99+G102+G112+G116+G121+G123+G128+G132+G136+G138+G140+G142+G148+G150+G153</f>
        <v>494233312.63</v>
      </c>
      <c r="H157" s="37">
        <f>H7+H20+H29+H64+H82+H99+H102+H112+H116+H121+H123+H128+H132+H136+H138+H140+H142+H148+H150+H153</f>
        <v>87427325.75</v>
      </c>
      <c r="I157" s="23">
        <f t="shared" si="25"/>
        <v>17.689484604905839</v>
      </c>
      <c r="J157" s="37">
        <f>J7+J20+J29+J64+J82+J99+J102+J112+J116+J121+J123+J128+J132+J136+J138+J140+J142+J148+J150+J153</f>
        <v>2342473848.5</v>
      </c>
      <c r="K157" s="37">
        <f>K7+K20+K29+K64+K82+K99+K102+K112+K116+K121+K123+K128+K132+K136+K138+K140+K142+K148+K150+K153</f>
        <v>487133651.05999988</v>
      </c>
      <c r="L157" s="22">
        <f>IF(J157=0,0,K157/J157*100)</f>
        <v>20.795692185504453</v>
      </c>
    </row>
  </sheetData>
  <mergeCells count="18">
    <mergeCell ref="B81:C81"/>
    <mergeCell ref="J5:J6"/>
    <mergeCell ref="K5:K6"/>
    <mergeCell ref="L5:L6"/>
    <mergeCell ref="F5:F6"/>
    <mergeCell ref="G5:G6"/>
    <mergeCell ref="H5:H6"/>
    <mergeCell ref="I5:I6"/>
    <mergeCell ref="A1:L1"/>
    <mergeCell ref="A2:L2"/>
    <mergeCell ref="A4:A6"/>
    <mergeCell ref="B4:B6"/>
    <mergeCell ref="C4:E4"/>
    <mergeCell ref="F4:I4"/>
    <mergeCell ref="J4:L4"/>
    <mergeCell ref="C5:C6"/>
    <mergeCell ref="D5:D6"/>
    <mergeCell ref="E5:E6"/>
  </mergeCells>
  <phoneticPr fontId="0" type="noConversion"/>
  <conditionalFormatting sqref="F85:F87">
    <cfRule type="expression" dxfId="0" priority="1" stopIfTrue="1">
      <formula>C85=1</formula>
    </cfRule>
  </conditionalFormatting>
  <pageMargins left="0.19685039370078741" right="0.23622047244094491" top="0.78740157480314965" bottom="0.43307086614173229" header="0" footer="0"/>
  <pageSetup paperSize="9" scale="67" orientation="landscape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L17"/>
  <sheetViews>
    <sheetView showZeros="0" workbookViewId="0">
      <pane xSplit="2" ySplit="6" topLeftCell="C7" activePane="bottomRight" state="frozen"/>
      <selection activeCell="F9" sqref="F9"/>
      <selection pane="topRight" activeCell="F9" sqref="F9"/>
      <selection pane="bottomLeft" activeCell="F9" sqref="F9"/>
      <selection pane="bottomRight" activeCell="G13" sqref="G13"/>
    </sheetView>
  </sheetViews>
  <sheetFormatPr defaultColWidth="11.140625" defaultRowHeight="12.75" x14ac:dyDescent="0.2"/>
  <cols>
    <col min="1" max="1" width="8.85546875" style="45" customWidth="1"/>
    <col min="2" max="2" width="36.140625" style="50" customWidth="1"/>
    <col min="3" max="3" width="14.85546875" style="45" customWidth="1"/>
    <col min="4" max="4" width="13.85546875" style="45" customWidth="1"/>
    <col min="5" max="5" width="11.140625" style="45" customWidth="1"/>
    <col min="6" max="6" width="14.5703125" style="45" customWidth="1"/>
    <col min="7" max="7" width="15" style="45" customWidth="1"/>
    <col min="8" max="8" width="11.140625" style="45" customWidth="1"/>
    <col min="9" max="9" width="15.140625" style="45" customWidth="1"/>
    <col min="10" max="10" width="18.28515625" style="45" customWidth="1"/>
    <col min="11" max="11" width="11.140625" style="45"/>
    <col min="12" max="12" width="14.140625" style="45" bestFit="1" customWidth="1"/>
    <col min="13" max="16384" width="11.140625" style="45"/>
  </cols>
  <sheetData>
    <row r="1" spans="1:12" ht="15.75" x14ac:dyDescent="0.25">
      <c r="A1" s="333" t="s">
        <v>403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2" ht="15.75" x14ac:dyDescent="0.25">
      <c r="A2" s="333" t="s">
        <v>191</v>
      </c>
      <c r="B2" s="333"/>
      <c r="C2" s="333"/>
      <c r="D2" s="333"/>
      <c r="E2" s="333"/>
      <c r="F2" s="333"/>
      <c r="G2" s="333"/>
      <c r="H2" s="333"/>
      <c r="I2" s="333"/>
      <c r="J2" s="333"/>
      <c r="K2" s="333"/>
    </row>
    <row r="3" spans="1:12" x14ac:dyDescent="0.2">
      <c r="A3" s="46"/>
      <c r="B3" s="46"/>
      <c r="C3" s="46"/>
      <c r="D3" s="46"/>
      <c r="E3" s="46"/>
      <c r="F3" s="46"/>
      <c r="G3" s="46"/>
      <c r="H3" s="46"/>
      <c r="I3" s="47" t="s">
        <v>404</v>
      </c>
      <c r="J3" s="46"/>
      <c r="K3" s="46"/>
    </row>
    <row r="4" spans="1:12" s="134" customFormat="1" ht="12" x14ac:dyDescent="0.2">
      <c r="A4" s="334" t="s">
        <v>49</v>
      </c>
      <c r="B4" s="335" t="s">
        <v>312</v>
      </c>
      <c r="C4" s="336" t="s">
        <v>549</v>
      </c>
      <c r="D4" s="336"/>
      <c r="E4" s="336"/>
      <c r="F4" s="336" t="s">
        <v>313</v>
      </c>
      <c r="G4" s="336"/>
      <c r="H4" s="336"/>
      <c r="I4" s="336" t="s">
        <v>551</v>
      </c>
      <c r="J4" s="336"/>
      <c r="K4" s="336"/>
    </row>
    <row r="5" spans="1:12" s="134" customFormat="1" ht="12.95" customHeight="1" x14ac:dyDescent="0.2">
      <c r="A5" s="334"/>
      <c r="B5" s="335"/>
      <c r="C5" s="2" t="s">
        <v>192</v>
      </c>
      <c r="D5" s="2" t="s">
        <v>193</v>
      </c>
      <c r="E5" s="2" t="s">
        <v>552</v>
      </c>
      <c r="F5" s="2" t="s">
        <v>192</v>
      </c>
      <c r="G5" s="2" t="s">
        <v>193</v>
      </c>
      <c r="H5" s="2" t="s">
        <v>553</v>
      </c>
      <c r="I5" s="2" t="s">
        <v>192</v>
      </c>
      <c r="J5" s="2" t="s">
        <v>193</v>
      </c>
      <c r="K5" s="2" t="s">
        <v>553</v>
      </c>
    </row>
    <row r="6" spans="1:12" s="134" customFormat="1" ht="42.95" customHeight="1" x14ac:dyDescent="0.2">
      <c r="A6" s="334"/>
      <c r="B6" s="335"/>
      <c r="C6" s="2"/>
      <c r="D6" s="2"/>
      <c r="E6" s="2"/>
      <c r="F6" s="2"/>
      <c r="G6" s="2"/>
      <c r="H6" s="2"/>
      <c r="I6" s="2"/>
      <c r="J6" s="2"/>
      <c r="K6" s="2"/>
    </row>
    <row r="7" spans="1:12" s="48" customFormat="1" ht="68.45" customHeight="1" x14ac:dyDescent="0.2">
      <c r="A7" s="31" t="s">
        <v>572</v>
      </c>
      <c r="B7" s="199" t="s">
        <v>265</v>
      </c>
      <c r="C7" s="55">
        <f>C8+C9</f>
        <v>16103800</v>
      </c>
      <c r="D7" s="55">
        <f>D8+D9</f>
        <v>1322400</v>
      </c>
      <c r="E7" s="56">
        <f t="shared" ref="E7:E13" si="0">IF(C7=0,0,D7/C7*100)</f>
        <v>8.2117264248189858</v>
      </c>
      <c r="F7" s="55">
        <f>F8+F9</f>
        <v>11064200</v>
      </c>
      <c r="G7" s="55">
        <f>G8+G9</f>
        <v>3050000</v>
      </c>
      <c r="H7" s="56">
        <f t="shared" ref="H7:H12" si="1">IF(F7=0,0,G7/F7*100)</f>
        <v>27.566385278646443</v>
      </c>
      <c r="I7" s="55">
        <f>I8+I9</f>
        <v>27168000</v>
      </c>
      <c r="J7" s="55">
        <f>J8+J9</f>
        <v>4372400</v>
      </c>
      <c r="K7" s="56">
        <f t="shared" ref="K7:K13" si="2">IF(I7=0,0,J7/I7*100)</f>
        <v>16.093934040047113</v>
      </c>
      <c r="L7" s="83"/>
    </row>
    <row r="8" spans="1:12" ht="88.9" customHeight="1" x14ac:dyDescent="0.2">
      <c r="A8" s="57">
        <v>2718821</v>
      </c>
      <c r="B8" s="209" t="s">
        <v>381</v>
      </c>
      <c r="C8" s="36">
        <v>6603800</v>
      </c>
      <c r="D8" s="36"/>
      <c r="E8" s="60">
        <f t="shared" si="0"/>
        <v>0</v>
      </c>
      <c r="F8" s="36">
        <v>2264200</v>
      </c>
      <c r="G8" s="36"/>
      <c r="H8" s="60">
        <f t="shared" si="1"/>
        <v>0</v>
      </c>
      <c r="I8" s="61">
        <f>C8+F8</f>
        <v>8868000</v>
      </c>
      <c r="J8" s="62">
        <f>D8+G8</f>
        <v>0</v>
      </c>
      <c r="K8" s="60">
        <f t="shared" si="2"/>
        <v>0</v>
      </c>
    </row>
    <row r="9" spans="1:12" ht="47.25" x14ac:dyDescent="0.2">
      <c r="A9" s="57">
        <v>2718831</v>
      </c>
      <c r="B9" s="58" t="s">
        <v>454</v>
      </c>
      <c r="C9" s="36">
        <v>9500000</v>
      </c>
      <c r="D9" s="36">
        <v>1322400</v>
      </c>
      <c r="E9" s="60">
        <f t="shared" si="0"/>
        <v>13.919999999999998</v>
      </c>
      <c r="F9" s="36">
        <v>8800000</v>
      </c>
      <c r="G9" s="36">
        <v>3050000</v>
      </c>
      <c r="H9" s="60">
        <f t="shared" si="1"/>
        <v>34.659090909090914</v>
      </c>
      <c r="I9" s="61">
        <f>C9+F9</f>
        <v>18300000</v>
      </c>
      <c r="J9" s="62">
        <f>D9+G9</f>
        <v>4372400</v>
      </c>
      <c r="K9" s="60">
        <f t="shared" si="2"/>
        <v>23.892896174863388</v>
      </c>
    </row>
    <row r="10" spans="1:12" s="48" customFormat="1" ht="36" customHeight="1" x14ac:dyDescent="0.2">
      <c r="A10" s="53">
        <v>3710000</v>
      </c>
      <c r="B10" s="54" t="s">
        <v>436</v>
      </c>
      <c r="C10" s="64">
        <f>SUM(C11:C12)</f>
        <v>0</v>
      </c>
      <c r="D10" s="64">
        <f>SUM(D11:D12)</f>
        <v>0</v>
      </c>
      <c r="E10" s="56">
        <f t="shared" si="0"/>
        <v>0</v>
      </c>
      <c r="F10" s="64">
        <f>SUM(F11:F12)</f>
        <v>-11100000</v>
      </c>
      <c r="G10" s="64">
        <f>SUM(G11:G12)</f>
        <v>-4309649.97</v>
      </c>
      <c r="H10" s="56">
        <f t="shared" si="1"/>
        <v>38.825675405405406</v>
      </c>
      <c r="I10" s="64">
        <f>SUM(I11:I12)</f>
        <v>-11100000</v>
      </c>
      <c r="J10" s="64">
        <f>SUM(J11:J12)</f>
        <v>-4309649.97</v>
      </c>
      <c r="K10" s="56">
        <f t="shared" si="2"/>
        <v>38.825675405405406</v>
      </c>
    </row>
    <row r="11" spans="1:12" ht="99.6" customHeight="1" x14ac:dyDescent="0.2">
      <c r="A11" s="57">
        <v>3718822</v>
      </c>
      <c r="B11" s="58" t="s">
        <v>382</v>
      </c>
      <c r="C11" s="65"/>
      <c r="D11" s="65"/>
      <c r="E11" s="60">
        <f t="shared" si="0"/>
        <v>0</v>
      </c>
      <c r="F11" s="36">
        <v>-2300000</v>
      </c>
      <c r="G11" s="36">
        <v>-1259649.97</v>
      </c>
      <c r="H11" s="60">
        <f t="shared" si="1"/>
        <v>54.767389999999992</v>
      </c>
      <c r="I11" s="61">
        <f>C11+F11</f>
        <v>-2300000</v>
      </c>
      <c r="J11" s="62">
        <f>D11+G11</f>
        <v>-1259649.97</v>
      </c>
      <c r="K11" s="60">
        <f t="shared" si="2"/>
        <v>54.767389999999992</v>
      </c>
    </row>
    <row r="12" spans="1:12" ht="49.9" customHeight="1" x14ac:dyDescent="0.2">
      <c r="A12" s="57">
        <v>3718832</v>
      </c>
      <c r="B12" s="58" t="s">
        <v>455</v>
      </c>
      <c r="C12" s="65"/>
      <c r="D12" s="65"/>
      <c r="E12" s="60">
        <f t="shared" si="0"/>
        <v>0</v>
      </c>
      <c r="F12" s="36">
        <v>-8800000</v>
      </c>
      <c r="G12" s="36">
        <v>-3050000</v>
      </c>
      <c r="H12" s="60">
        <f t="shared" si="1"/>
        <v>34.659090909090914</v>
      </c>
      <c r="I12" s="61">
        <f>C12+F12</f>
        <v>-8800000</v>
      </c>
      <c r="J12" s="62">
        <f>D12+G12</f>
        <v>-3050000</v>
      </c>
      <c r="K12" s="60">
        <f t="shared" si="2"/>
        <v>34.659090909090914</v>
      </c>
    </row>
    <row r="13" spans="1:12" ht="15.75" x14ac:dyDescent="0.2">
      <c r="A13" s="66"/>
      <c r="B13" s="67" t="s">
        <v>456</v>
      </c>
      <c r="C13" s="64">
        <f>C7+C10</f>
        <v>16103800</v>
      </c>
      <c r="D13" s="64">
        <f>D7+D10</f>
        <v>1322400</v>
      </c>
      <c r="E13" s="56">
        <f t="shared" si="0"/>
        <v>8.2117264248189858</v>
      </c>
      <c r="F13" s="64">
        <f>F7+F10</f>
        <v>-35800</v>
      </c>
      <c r="G13" s="64">
        <f>G7+G10</f>
        <v>-1259649.9699999997</v>
      </c>
      <c r="H13" s="56"/>
      <c r="I13" s="64">
        <f>I7+I10</f>
        <v>16068000</v>
      </c>
      <c r="J13" s="64">
        <f>J7+J10</f>
        <v>62750.030000000261</v>
      </c>
      <c r="K13" s="56">
        <f t="shared" si="2"/>
        <v>0.39052794373911043</v>
      </c>
    </row>
    <row r="14" spans="1:12" x14ac:dyDescent="0.2">
      <c r="A14" s="49"/>
    </row>
    <row r="15" spans="1:12" x14ac:dyDescent="0.2">
      <c r="C15" s="51"/>
      <c r="J15" s="51"/>
    </row>
    <row r="16" spans="1:12" x14ac:dyDescent="0.2">
      <c r="D16" s="52"/>
      <c r="F16" s="51"/>
    </row>
    <row r="17" spans="10:10" x14ac:dyDescent="0.2">
      <c r="J17" s="51"/>
    </row>
  </sheetData>
  <mergeCells count="16">
    <mergeCell ref="J5:J6"/>
    <mergeCell ref="K5:K6"/>
    <mergeCell ref="E5:E6"/>
    <mergeCell ref="F5:F6"/>
    <mergeCell ref="G5:G6"/>
    <mergeCell ref="H5:H6"/>
    <mergeCell ref="A1:K1"/>
    <mergeCell ref="A4:A6"/>
    <mergeCell ref="B4:B6"/>
    <mergeCell ref="C4:E4"/>
    <mergeCell ref="F4:H4"/>
    <mergeCell ref="I4:K4"/>
    <mergeCell ref="C5:C6"/>
    <mergeCell ref="D5:D6"/>
    <mergeCell ref="I5:I6"/>
    <mergeCell ref="A2:K2"/>
  </mergeCells>
  <phoneticPr fontId="0" type="noConversion"/>
  <pageMargins left="0.19685039370078741" right="0.19685039370078741" top="0.78740157480314965" bottom="0.23622047244094491" header="0" footer="0"/>
  <pageSetup paperSize="9" scale="8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G15"/>
  <sheetViews>
    <sheetView showZeros="0" zoomScaleNormal="100" workbookViewId="0">
      <pane xSplit="1" ySplit="6" topLeftCell="B7" activePane="bottomRight" state="frozen"/>
      <selection activeCell="F9" sqref="F9"/>
      <selection pane="topRight" activeCell="F9" sqref="F9"/>
      <selection pane="bottomLeft" activeCell="F9" sqref="F9"/>
      <selection pane="bottomRight" activeCell="F11" sqref="F11"/>
    </sheetView>
  </sheetViews>
  <sheetFormatPr defaultColWidth="10.140625" defaultRowHeight="12.75" x14ac:dyDescent="0.2"/>
  <cols>
    <col min="1" max="1" width="33.28515625" style="46" customWidth="1"/>
    <col min="2" max="2" width="17.85546875" style="46" customWidth="1"/>
    <col min="3" max="4" width="17.42578125" style="46" customWidth="1"/>
    <col min="5" max="5" width="16.7109375" style="46" customWidth="1"/>
    <col min="6" max="6" width="17.42578125" style="46" customWidth="1"/>
    <col min="7" max="7" width="16.85546875" style="46" customWidth="1"/>
    <col min="8" max="8" width="13.42578125" style="46" bestFit="1" customWidth="1"/>
    <col min="9" max="16384" width="10.140625" style="46"/>
  </cols>
  <sheetData>
    <row r="1" spans="1:7" ht="12.75" customHeight="1" x14ac:dyDescent="0.25">
      <c r="A1" s="333" t="s">
        <v>457</v>
      </c>
      <c r="B1" s="333"/>
      <c r="C1" s="333"/>
      <c r="D1" s="333"/>
      <c r="E1" s="333"/>
      <c r="F1" s="333"/>
      <c r="G1" s="333"/>
    </row>
    <row r="2" spans="1:7" ht="12.75" customHeight="1" x14ac:dyDescent="0.2">
      <c r="A2" s="337" t="s">
        <v>191</v>
      </c>
      <c r="B2" s="337"/>
      <c r="C2" s="337"/>
      <c r="D2" s="337"/>
      <c r="E2" s="337"/>
      <c r="F2" s="337"/>
      <c r="G2" s="337"/>
    </row>
    <row r="3" spans="1:7" x14ac:dyDescent="0.2">
      <c r="G3" s="47" t="s">
        <v>404</v>
      </c>
    </row>
    <row r="4" spans="1:7" ht="14.25" x14ac:dyDescent="0.2">
      <c r="A4" s="339" t="s">
        <v>458</v>
      </c>
      <c r="B4" s="338" t="s">
        <v>549</v>
      </c>
      <c r="C4" s="338"/>
      <c r="D4" s="338" t="s">
        <v>313</v>
      </c>
      <c r="E4" s="338"/>
      <c r="F4" s="338" t="s">
        <v>551</v>
      </c>
      <c r="G4" s="338"/>
    </row>
    <row r="5" spans="1:7" ht="15" customHeight="1" x14ac:dyDescent="0.2">
      <c r="A5" s="339"/>
      <c r="B5" s="2" t="s">
        <v>192</v>
      </c>
      <c r="C5" s="2" t="s">
        <v>193</v>
      </c>
      <c r="D5" s="2" t="s">
        <v>192</v>
      </c>
      <c r="E5" s="2" t="s">
        <v>193</v>
      </c>
      <c r="F5" s="2" t="s">
        <v>192</v>
      </c>
      <c r="G5" s="2" t="s">
        <v>193</v>
      </c>
    </row>
    <row r="6" spans="1:7" ht="35.1" customHeight="1" x14ac:dyDescent="0.2">
      <c r="A6" s="339"/>
      <c r="B6" s="2"/>
      <c r="C6" s="2"/>
      <c r="D6" s="2"/>
      <c r="E6" s="2"/>
      <c r="F6" s="2"/>
      <c r="G6" s="2"/>
    </row>
    <row r="7" spans="1:7" ht="15.75" x14ac:dyDescent="0.2">
      <c r="A7" s="67" t="s">
        <v>459</v>
      </c>
      <c r="B7" s="70">
        <f>Доходи!C91-Видатки!C157-Кредитування!C13</f>
        <v>106275655.17000008</v>
      </c>
      <c r="C7" s="70">
        <f>Доходи!D91-Видатки!D157-Кредитування!D13</f>
        <v>98029276.330000103</v>
      </c>
      <c r="D7" s="70">
        <f>Доходи!F91-Видатки!F157-Кредитування!F13</f>
        <v>-248493731.19</v>
      </c>
      <c r="E7" s="117">
        <f>Доходи!H91-Видатки!H157-Кредитування!G13</f>
        <v>22262228.390000001</v>
      </c>
      <c r="F7" s="70">
        <f>B7+D7</f>
        <v>-142218076.01999992</v>
      </c>
      <c r="G7" s="70">
        <f>C7+E7</f>
        <v>120291504.7200001</v>
      </c>
    </row>
    <row r="8" spans="1:7" s="69" customFormat="1" ht="31.5" x14ac:dyDescent="0.2">
      <c r="A8" s="73" t="s">
        <v>295</v>
      </c>
      <c r="B8" s="71">
        <f t="shared" ref="B8:G8" si="0">B9-B10+B11+B12</f>
        <v>-106275655.16999999</v>
      </c>
      <c r="C8" s="71">
        <f t="shared" si="0"/>
        <v>-98029276.330000013</v>
      </c>
      <c r="D8" s="71">
        <f t="shared" si="0"/>
        <v>248493731.19</v>
      </c>
      <c r="E8" s="71">
        <f t="shared" si="0"/>
        <v>-22262228.389999986</v>
      </c>
      <c r="F8" s="71">
        <f t="shared" si="0"/>
        <v>142218076.01999998</v>
      </c>
      <c r="G8" s="71">
        <f t="shared" si="0"/>
        <v>-120291504.72000003</v>
      </c>
    </row>
    <row r="9" spans="1:7" ht="20.45" customHeight="1" x14ac:dyDescent="0.2">
      <c r="A9" s="74" t="s">
        <v>296</v>
      </c>
      <c r="B9" s="36">
        <v>67447832.090000004</v>
      </c>
      <c r="C9" s="36">
        <v>67447832.090000004</v>
      </c>
      <c r="D9" s="288">
        <v>162427349.81999999</v>
      </c>
      <c r="E9" s="288">
        <v>219051387.28</v>
      </c>
      <c r="F9" s="72">
        <f t="shared" ref="F9:G13" si="1">B9+D9</f>
        <v>229875181.91</v>
      </c>
      <c r="G9" s="72">
        <f t="shared" si="1"/>
        <v>286499219.37</v>
      </c>
    </row>
    <row r="10" spans="1:7" ht="21" customHeight="1" x14ac:dyDescent="0.2">
      <c r="A10" s="75" t="s">
        <v>297</v>
      </c>
      <c r="B10" s="36">
        <v>12207303.369999999</v>
      </c>
      <c r="C10" s="36">
        <v>152391939.02000001</v>
      </c>
      <c r="D10" s="288">
        <v>75449802.519999996</v>
      </c>
      <c r="E10" s="288">
        <v>254262046.69999999</v>
      </c>
      <c r="F10" s="72">
        <f t="shared" si="1"/>
        <v>87657105.890000001</v>
      </c>
      <c r="G10" s="72">
        <f t="shared" si="1"/>
        <v>406653985.72000003</v>
      </c>
    </row>
    <row r="11" spans="1:7" ht="21" customHeight="1" x14ac:dyDescent="0.2">
      <c r="A11" s="213" t="s">
        <v>299</v>
      </c>
      <c r="B11" s="36">
        <v>10001216.109999999</v>
      </c>
      <c r="C11" s="36">
        <v>10000</v>
      </c>
      <c r="D11" s="288">
        <v>-10001216.109999999</v>
      </c>
      <c r="E11" s="288">
        <v>-146738.37</v>
      </c>
      <c r="F11" s="72">
        <f t="shared" si="1"/>
        <v>0</v>
      </c>
      <c r="G11" s="72">
        <f t="shared" si="1"/>
        <v>-136738.37</v>
      </c>
    </row>
    <row r="12" spans="1:7" ht="67.150000000000006" customHeight="1" x14ac:dyDescent="0.2">
      <c r="A12" s="75" t="s">
        <v>298</v>
      </c>
      <c r="B12" s="36">
        <v>-171517400</v>
      </c>
      <c r="C12" s="36">
        <v>-13095169.4</v>
      </c>
      <c r="D12" s="36">
        <v>171517400</v>
      </c>
      <c r="E12" s="36">
        <v>13095169.4</v>
      </c>
      <c r="F12" s="72">
        <f t="shared" si="1"/>
        <v>0</v>
      </c>
      <c r="G12" s="72">
        <f t="shared" si="1"/>
        <v>0</v>
      </c>
    </row>
    <row r="13" spans="1:7" ht="24" hidden="1" customHeight="1" x14ac:dyDescent="0.2">
      <c r="A13" s="75" t="s">
        <v>299</v>
      </c>
      <c r="B13" s="132"/>
      <c r="C13" s="133"/>
      <c r="D13" s="132"/>
      <c r="E13" s="116"/>
      <c r="F13" s="72">
        <f t="shared" si="1"/>
        <v>0</v>
      </c>
      <c r="G13" s="72">
        <f t="shared" si="1"/>
        <v>0</v>
      </c>
    </row>
    <row r="14" spans="1:7" x14ac:dyDescent="0.2">
      <c r="D14" s="68"/>
    </row>
    <row r="15" spans="1:7" x14ac:dyDescent="0.2">
      <c r="B15" s="68"/>
      <c r="F15" s="68"/>
      <c r="G15" s="68"/>
    </row>
  </sheetData>
  <mergeCells count="12">
    <mergeCell ref="F4:G4"/>
    <mergeCell ref="C5:C6"/>
    <mergeCell ref="E5:E6"/>
    <mergeCell ref="D5:D6"/>
    <mergeCell ref="A1:G1"/>
    <mergeCell ref="A2:G2"/>
    <mergeCell ref="B4:C4"/>
    <mergeCell ref="D4:E4"/>
    <mergeCell ref="A4:A6"/>
    <mergeCell ref="F5:F6"/>
    <mergeCell ref="G5:G6"/>
    <mergeCell ref="B5:B6"/>
  </mergeCells>
  <phoneticPr fontId="45" type="noConversion"/>
  <pageMargins left="0.62992125984251968" right="3.937007874015748E-2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Q129"/>
  <sheetViews>
    <sheetView showZeros="0" view="pageBreakPreview" zoomScale="6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12" sqref="H112"/>
    </sheetView>
  </sheetViews>
  <sheetFormatPr defaultRowHeight="12.75" x14ac:dyDescent="0.2"/>
  <cols>
    <col min="1" max="1" width="11.5703125" style="81" customWidth="1"/>
    <col min="2" max="2" width="38.28515625" style="8" customWidth="1"/>
    <col min="3" max="3" width="17.42578125" customWidth="1"/>
    <col min="4" max="4" width="17.28515625" customWidth="1"/>
    <col min="5" max="5" width="11.5703125" customWidth="1"/>
    <col min="6" max="6" width="16.5703125" customWidth="1"/>
    <col min="7" max="7" width="15.85546875" customWidth="1"/>
    <col min="8" max="8" width="17.28515625" customWidth="1"/>
    <col min="9" max="9" width="10.28515625" customWidth="1"/>
    <col min="10" max="10" width="16.28515625" customWidth="1"/>
    <col min="11" max="11" width="17.7109375" customWidth="1"/>
    <col min="12" max="12" width="18" customWidth="1"/>
    <col min="13" max="13" width="7.7109375" customWidth="1"/>
    <col min="14" max="14" width="17.42578125" bestFit="1" customWidth="1"/>
    <col min="16" max="16" width="17.5703125" bestFit="1" customWidth="1"/>
    <col min="17" max="17" width="23" customWidth="1"/>
  </cols>
  <sheetData>
    <row r="1" spans="1:17" ht="15.75" x14ac:dyDescent="0.25">
      <c r="A1" s="4" t="s">
        <v>370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5.75" x14ac:dyDescent="0.2">
      <c r="D2" s="230"/>
      <c r="F2" s="79"/>
      <c r="H2" s="106"/>
      <c r="I2" s="79"/>
      <c r="M2" s="14" t="s">
        <v>238</v>
      </c>
    </row>
    <row r="3" spans="1:17" ht="16.899999999999999" customHeight="1" x14ac:dyDescent="0.2">
      <c r="A3" s="344" t="s">
        <v>547</v>
      </c>
      <c r="B3" s="345" t="s">
        <v>548</v>
      </c>
      <c r="C3" s="343" t="s">
        <v>549</v>
      </c>
      <c r="D3" s="343"/>
      <c r="E3" s="343"/>
      <c r="F3" s="343"/>
      <c r="G3" s="343" t="s">
        <v>550</v>
      </c>
      <c r="H3" s="343"/>
      <c r="I3" s="343"/>
      <c r="J3" s="343"/>
      <c r="K3" s="343" t="s">
        <v>551</v>
      </c>
      <c r="L3" s="343"/>
      <c r="M3" s="343"/>
      <c r="N3" s="343"/>
    </row>
    <row r="4" spans="1:17" ht="28.15" customHeight="1" x14ac:dyDescent="0.2">
      <c r="A4" s="344"/>
      <c r="B4" s="345"/>
      <c r="C4" s="340">
        <v>45017</v>
      </c>
      <c r="D4" s="340">
        <v>45383</v>
      </c>
      <c r="E4" s="341" t="s">
        <v>371</v>
      </c>
      <c r="F4" s="342" t="s">
        <v>187</v>
      </c>
      <c r="G4" s="340">
        <v>45017</v>
      </c>
      <c r="H4" s="340">
        <v>45383</v>
      </c>
      <c r="I4" s="341" t="s">
        <v>371</v>
      </c>
      <c r="J4" s="342" t="s">
        <v>187</v>
      </c>
      <c r="K4" s="340">
        <v>45017</v>
      </c>
      <c r="L4" s="340">
        <v>45383</v>
      </c>
      <c r="M4" s="341" t="s">
        <v>371</v>
      </c>
      <c r="N4" s="342" t="s">
        <v>187</v>
      </c>
    </row>
    <row r="5" spans="1:17" ht="27.6" customHeight="1" x14ac:dyDescent="0.2">
      <c r="A5" s="344"/>
      <c r="B5" s="345"/>
      <c r="C5" s="341"/>
      <c r="D5" s="341"/>
      <c r="E5" s="341"/>
      <c r="F5" s="342"/>
      <c r="G5" s="341"/>
      <c r="H5" s="341"/>
      <c r="I5" s="341"/>
      <c r="J5" s="342"/>
      <c r="K5" s="341"/>
      <c r="L5" s="341"/>
      <c r="M5" s="341"/>
      <c r="N5" s="342"/>
    </row>
    <row r="6" spans="1:17" s="9" customFormat="1" ht="24" customHeight="1" x14ac:dyDescent="0.2">
      <c r="A6" s="181"/>
      <c r="B6" s="218" t="s">
        <v>188</v>
      </c>
      <c r="C6" s="219">
        <f>C34+C35</f>
        <v>529154851.08999997</v>
      </c>
      <c r="D6" s="219">
        <f>D34+D35</f>
        <v>499058001.63999999</v>
      </c>
      <c r="E6" s="232">
        <f>IF(C6=0,0,D6/C6*100)</f>
        <v>94.312279404033845</v>
      </c>
      <c r="F6" s="157">
        <f>D6-C6</f>
        <v>-30096849.449999988</v>
      </c>
      <c r="G6" s="219">
        <f t="shared" ref="G6:L6" si="0">G34+G35</f>
        <v>108771388.27000001</v>
      </c>
      <c r="H6" s="219">
        <f t="shared" si="0"/>
        <v>108429904.17</v>
      </c>
      <c r="I6" s="221">
        <f>IF(G6=0,0,H6/G6*100)</f>
        <v>99.686053377242601</v>
      </c>
      <c r="J6" s="158">
        <f>H6-G6</f>
        <v>-341484.10000000894</v>
      </c>
      <c r="K6" s="219">
        <f t="shared" si="0"/>
        <v>633104339.36000001</v>
      </c>
      <c r="L6" s="219">
        <f t="shared" si="0"/>
        <v>607487905.80999994</v>
      </c>
      <c r="M6" s="232">
        <f>IF(K6=0,0,L6/K6*100)</f>
        <v>95.953836996932367</v>
      </c>
      <c r="N6" s="156">
        <f>L6-K6</f>
        <v>-25616433.550000072</v>
      </c>
    </row>
    <row r="7" spans="1:17" s="9" customFormat="1" ht="22.15" customHeight="1" x14ac:dyDescent="0.2">
      <c r="A7" s="137">
        <v>10000000</v>
      </c>
      <c r="B7" s="138" t="s">
        <v>97</v>
      </c>
      <c r="C7" s="139">
        <f>C8+C11+C14</f>
        <v>375469035.07999998</v>
      </c>
      <c r="D7" s="139">
        <f>D8+D11+D14</f>
        <v>307815394.59999996</v>
      </c>
      <c r="E7" s="233">
        <f>IF(C7=0,0,D7/C7*100)</f>
        <v>81.981565945754951</v>
      </c>
      <c r="F7" s="140">
        <f t="shared" ref="F7:F58" si="1">D7-C7</f>
        <v>-67653640.480000019</v>
      </c>
      <c r="G7" s="139">
        <f>G8+G11+G14</f>
        <v>967910.72</v>
      </c>
      <c r="H7" s="139">
        <f>H8+H11+H14</f>
        <v>1767377.1700000002</v>
      </c>
      <c r="I7" s="222">
        <f>IF(G7=0,0,H7/G7*100)</f>
        <v>182.59712734662142</v>
      </c>
      <c r="J7" s="141">
        <f t="shared" ref="J7:J58" si="2">H7-G7</f>
        <v>799466.45000000019</v>
      </c>
      <c r="K7" s="139">
        <f>K8+K11+K14</f>
        <v>376436945.80000001</v>
      </c>
      <c r="L7" s="139">
        <f>L8+L11+L14</f>
        <v>309582771.76999998</v>
      </c>
      <c r="M7" s="233">
        <f>IF(K7=0,0,L7/K7*100)</f>
        <v>82.240272965789202</v>
      </c>
      <c r="N7" s="142">
        <f t="shared" ref="N7:N58" si="3">L7-K7</f>
        <v>-66854174.030000031</v>
      </c>
      <c r="Q7" s="110"/>
    </row>
    <row r="8" spans="1:17" s="9" customFormat="1" ht="54.6" customHeight="1" x14ac:dyDescent="0.2">
      <c r="A8" s="137">
        <v>11000000</v>
      </c>
      <c r="B8" s="138" t="s">
        <v>98</v>
      </c>
      <c r="C8" s="139">
        <f>SUM(C9:C10)</f>
        <v>371876087.55000001</v>
      </c>
      <c r="D8" s="139">
        <f>SUM(D9:D10)</f>
        <v>303054928.89999998</v>
      </c>
      <c r="E8" s="233">
        <f>IF(C8=0,0,D8/C8*100)</f>
        <v>81.493524065123765</v>
      </c>
      <c r="F8" s="140">
        <f t="shared" si="1"/>
        <v>-68821158.650000036</v>
      </c>
      <c r="G8" s="139">
        <f>SUM(G9:G10)</f>
        <v>0</v>
      </c>
      <c r="H8" s="139">
        <f>SUM(H9:H10)</f>
        <v>0</v>
      </c>
      <c r="I8" s="222">
        <f t="shared" ref="I8:I46" si="4">IF(G8=0,0,H8/G8*100)</f>
        <v>0</v>
      </c>
      <c r="J8" s="141">
        <f t="shared" si="2"/>
        <v>0</v>
      </c>
      <c r="K8" s="139">
        <f>SUM(K9:K10)</f>
        <v>371876087.55000001</v>
      </c>
      <c r="L8" s="139">
        <f>SUM(L9:L10)</f>
        <v>303054928.89999998</v>
      </c>
      <c r="M8" s="233">
        <f>IF(K8=0,0,L8/K8*100)</f>
        <v>81.493524065123765</v>
      </c>
      <c r="N8" s="142">
        <f t="shared" si="3"/>
        <v>-68821158.650000036</v>
      </c>
      <c r="P8" s="110"/>
    </row>
    <row r="9" spans="1:17" s="80" customFormat="1" ht="38.450000000000003" customHeight="1" x14ac:dyDescent="0.2">
      <c r="A9" s="143">
        <v>11010000</v>
      </c>
      <c r="B9" s="144" t="s">
        <v>99</v>
      </c>
      <c r="C9" s="18">
        <v>343674915.13999999</v>
      </c>
      <c r="D9" s="223">
        <v>233815488.69</v>
      </c>
      <c r="E9" s="234">
        <f>IF(C9=0,0,D9/C9*100)</f>
        <v>68.033911813072692</v>
      </c>
      <c r="F9" s="146">
        <f t="shared" si="1"/>
        <v>-109859426.44999999</v>
      </c>
      <c r="G9" s="18"/>
      <c r="H9" s="18">
        <v>0</v>
      </c>
      <c r="I9" s="224">
        <f t="shared" si="4"/>
        <v>0</v>
      </c>
      <c r="J9" s="147">
        <f t="shared" si="2"/>
        <v>0</v>
      </c>
      <c r="K9" s="18">
        <f>C9+G9</f>
        <v>343674915.13999999</v>
      </c>
      <c r="L9" s="18">
        <f>D9+H9</f>
        <v>233815488.69</v>
      </c>
      <c r="M9" s="234">
        <f>IF(K9=0,0,L9/K9*100)</f>
        <v>68.033911813072692</v>
      </c>
      <c r="N9" s="148">
        <f t="shared" si="3"/>
        <v>-109859426.44999999</v>
      </c>
      <c r="P9" s="119"/>
    </row>
    <row r="10" spans="1:17" s="80" customFormat="1" ht="21.6" customHeight="1" x14ac:dyDescent="0.2">
      <c r="A10" s="143">
        <v>11020000</v>
      </c>
      <c r="B10" s="144" t="s">
        <v>87</v>
      </c>
      <c r="C10" s="18">
        <v>28201172.41</v>
      </c>
      <c r="D10" s="223">
        <v>69239440.209999993</v>
      </c>
      <c r="E10" s="234">
        <f t="shared" ref="E10:E45" si="5">IF(C10=0,0,D10/C10*100)</f>
        <v>245.51972238376877</v>
      </c>
      <c r="F10" s="146">
        <f t="shared" si="1"/>
        <v>41038267.799999997</v>
      </c>
      <c r="G10" s="18"/>
      <c r="H10" s="18">
        <v>0</v>
      </c>
      <c r="I10" s="224">
        <f t="shared" si="4"/>
        <v>0</v>
      </c>
      <c r="J10" s="147">
        <f t="shared" si="2"/>
        <v>0</v>
      </c>
      <c r="K10" s="18">
        <f>C10+G10</f>
        <v>28201172.41</v>
      </c>
      <c r="L10" s="18">
        <f>D10+H10</f>
        <v>69239440.209999993</v>
      </c>
      <c r="M10" s="234">
        <f t="shared" ref="M10:M46" si="6">IF(K10=0,0,L10/K10*100)</f>
        <v>245.51972238376877</v>
      </c>
      <c r="N10" s="148">
        <f t="shared" si="3"/>
        <v>41038267.799999997</v>
      </c>
    </row>
    <row r="11" spans="1:17" s="9" customFormat="1" ht="51.6" customHeight="1" x14ac:dyDescent="0.2">
      <c r="A11" s="137">
        <v>13000000</v>
      </c>
      <c r="B11" s="138" t="s">
        <v>732</v>
      </c>
      <c r="C11" s="139">
        <f>SUM(C12:C13)</f>
        <v>3592947.5300000003</v>
      </c>
      <c r="D11" s="139">
        <f>SUM(D12:D13)</f>
        <v>4760465.7</v>
      </c>
      <c r="E11" s="233">
        <f t="shared" si="5"/>
        <v>132.49471806230358</v>
      </c>
      <c r="F11" s="140">
        <f t="shared" si="1"/>
        <v>1167518.17</v>
      </c>
      <c r="G11" s="139">
        <f>SUM(G12:G13)</f>
        <v>0</v>
      </c>
      <c r="H11" s="139">
        <f>SUM(H12:H13)</f>
        <v>0</v>
      </c>
      <c r="I11" s="222">
        <f t="shared" si="4"/>
        <v>0</v>
      </c>
      <c r="J11" s="141">
        <f t="shared" si="2"/>
        <v>0</v>
      </c>
      <c r="K11" s="139">
        <f>SUM(K12:K13)</f>
        <v>3592947.5300000003</v>
      </c>
      <c r="L11" s="139">
        <f>SUM(L12:L13)</f>
        <v>4760465.7</v>
      </c>
      <c r="M11" s="233">
        <f t="shared" si="6"/>
        <v>132.49471806230358</v>
      </c>
      <c r="N11" s="142">
        <f t="shared" si="3"/>
        <v>1167518.17</v>
      </c>
    </row>
    <row r="12" spans="1:17" s="80" customFormat="1" ht="39" customHeight="1" x14ac:dyDescent="0.2">
      <c r="A12" s="143">
        <v>13020000</v>
      </c>
      <c r="B12" s="144" t="s">
        <v>733</v>
      </c>
      <c r="C12" s="18">
        <v>1676768.49</v>
      </c>
      <c r="D12" s="223">
        <v>2112346.23</v>
      </c>
      <c r="E12" s="234">
        <f t="shared" si="5"/>
        <v>125.97721406370177</v>
      </c>
      <c r="F12" s="146">
        <f t="shared" si="1"/>
        <v>435577.74</v>
      </c>
      <c r="G12" s="18"/>
      <c r="H12" s="18">
        <v>0</v>
      </c>
      <c r="I12" s="224">
        <f t="shared" si="4"/>
        <v>0</v>
      </c>
      <c r="J12" s="147">
        <f t="shared" si="2"/>
        <v>0</v>
      </c>
      <c r="K12" s="18">
        <f>C12+G12</f>
        <v>1676768.49</v>
      </c>
      <c r="L12" s="18">
        <f>D12+H12</f>
        <v>2112346.23</v>
      </c>
      <c r="M12" s="234">
        <f t="shared" si="6"/>
        <v>125.97721406370177</v>
      </c>
      <c r="N12" s="148">
        <f t="shared" si="3"/>
        <v>435577.74</v>
      </c>
    </row>
    <row r="13" spans="1:17" s="80" customFormat="1" ht="31.5" x14ac:dyDescent="0.2">
      <c r="A13" s="143">
        <v>13030000</v>
      </c>
      <c r="B13" s="144" t="s">
        <v>558</v>
      </c>
      <c r="C13" s="18">
        <v>1916179.04</v>
      </c>
      <c r="D13" s="223">
        <v>2648119.4700000002</v>
      </c>
      <c r="E13" s="234">
        <f t="shared" si="5"/>
        <v>138.19791442870599</v>
      </c>
      <c r="F13" s="146">
        <f t="shared" si="1"/>
        <v>731940.43000000017</v>
      </c>
      <c r="G13" s="18"/>
      <c r="H13" s="18">
        <v>0</v>
      </c>
      <c r="I13" s="224">
        <f t="shared" si="4"/>
        <v>0</v>
      </c>
      <c r="J13" s="147">
        <f t="shared" si="2"/>
        <v>0</v>
      </c>
      <c r="K13" s="18">
        <f>C13+G13</f>
        <v>1916179.04</v>
      </c>
      <c r="L13" s="18">
        <f>D13+H13</f>
        <v>2648119.4700000002</v>
      </c>
      <c r="M13" s="234">
        <f t="shared" si="6"/>
        <v>138.19791442870599</v>
      </c>
      <c r="N13" s="148">
        <f t="shared" si="3"/>
        <v>731940.43000000017</v>
      </c>
    </row>
    <row r="14" spans="1:17" s="9" customFormat="1" ht="28.9" customHeight="1" x14ac:dyDescent="0.2">
      <c r="A14" s="137">
        <v>19000000</v>
      </c>
      <c r="B14" s="138" t="s">
        <v>561</v>
      </c>
      <c r="C14" s="20">
        <f>SUM(C15:C16)</f>
        <v>0</v>
      </c>
      <c r="D14" s="20">
        <f>SUM(D15:D16)</f>
        <v>0</v>
      </c>
      <c r="E14" s="233">
        <f t="shared" si="5"/>
        <v>0</v>
      </c>
      <c r="F14" s="140">
        <f t="shared" si="1"/>
        <v>0</v>
      </c>
      <c r="G14" s="20">
        <f>SUM(G15:G16)</f>
        <v>967910.72</v>
      </c>
      <c r="H14" s="20">
        <f>SUM(H15:H16)</f>
        <v>1767377.1700000002</v>
      </c>
      <c r="I14" s="222">
        <f t="shared" si="4"/>
        <v>182.59712734662142</v>
      </c>
      <c r="J14" s="141">
        <f t="shared" si="2"/>
        <v>799466.45000000019</v>
      </c>
      <c r="K14" s="20">
        <f>SUM(K15:K16)</f>
        <v>967910.72</v>
      </c>
      <c r="L14" s="20">
        <f>SUM(L15:L16)</f>
        <v>1767377.1700000002</v>
      </c>
      <c r="M14" s="233">
        <f t="shared" si="6"/>
        <v>182.59712734662142</v>
      </c>
      <c r="N14" s="142">
        <f t="shared" si="3"/>
        <v>799466.45000000019</v>
      </c>
    </row>
    <row r="15" spans="1:17" s="80" customFormat="1" ht="22.15" customHeight="1" x14ac:dyDescent="0.2">
      <c r="A15" s="143">
        <v>19010000</v>
      </c>
      <c r="B15" s="144" t="s">
        <v>562</v>
      </c>
      <c r="C15" s="19"/>
      <c r="D15" s="19">
        <v>0</v>
      </c>
      <c r="E15" s="234">
        <f t="shared" si="5"/>
        <v>0</v>
      </c>
      <c r="F15" s="146">
        <f t="shared" si="1"/>
        <v>0</v>
      </c>
      <c r="G15" s="19">
        <v>967886.32</v>
      </c>
      <c r="H15" s="223">
        <v>1767204.33</v>
      </c>
      <c r="I15" s="224">
        <f t="shared" si="4"/>
        <v>182.58387307302786</v>
      </c>
      <c r="J15" s="147">
        <f t="shared" si="2"/>
        <v>799318.01000000013</v>
      </c>
      <c r="K15" s="18">
        <f>C15+G15</f>
        <v>967886.32</v>
      </c>
      <c r="L15" s="18">
        <f>D15+H15</f>
        <v>1767204.33</v>
      </c>
      <c r="M15" s="234">
        <f t="shared" si="6"/>
        <v>182.58387307302786</v>
      </c>
      <c r="N15" s="148">
        <f t="shared" si="3"/>
        <v>799318.01000000013</v>
      </c>
    </row>
    <row r="16" spans="1:17" s="80" customFormat="1" ht="40.9" customHeight="1" x14ac:dyDescent="0.2">
      <c r="A16" s="143">
        <v>19050000</v>
      </c>
      <c r="B16" s="144" t="s">
        <v>697</v>
      </c>
      <c r="C16" s="19"/>
      <c r="D16" s="19">
        <v>0</v>
      </c>
      <c r="E16" s="234">
        <f t="shared" si="5"/>
        <v>0</v>
      </c>
      <c r="F16" s="146">
        <f t="shared" si="1"/>
        <v>0</v>
      </c>
      <c r="G16" s="19">
        <v>24.4</v>
      </c>
      <c r="H16" s="223">
        <v>172.84</v>
      </c>
      <c r="I16" s="224">
        <f t="shared" si="4"/>
        <v>708.36065573770497</v>
      </c>
      <c r="J16" s="147">
        <f t="shared" si="2"/>
        <v>148.44</v>
      </c>
      <c r="K16" s="18">
        <f>C16+G16</f>
        <v>24.4</v>
      </c>
      <c r="L16" s="18">
        <f>D16+H16</f>
        <v>172.84</v>
      </c>
      <c r="M16" s="234">
        <f t="shared" si="6"/>
        <v>708.36065573770497</v>
      </c>
      <c r="N16" s="148">
        <f t="shared" si="3"/>
        <v>148.44</v>
      </c>
    </row>
    <row r="17" spans="1:14" s="9" customFormat="1" ht="29.45" customHeight="1" x14ac:dyDescent="0.2">
      <c r="A17" s="137">
        <v>20000000</v>
      </c>
      <c r="B17" s="138" t="s">
        <v>698</v>
      </c>
      <c r="C17" s="139">
        <f>C23+C27+C30+C18</f>
        <v>10610527.01</v>
      </c>
      <c r="D17" s="139">
        <f>D23+D27+D30+D18</f>
        <v>13196946.039999999</v>
      </c>
      <c r="E17" s="233">
        <f t="shared" si="5"/>
        <v>124.37597140615544</v>
      </c>
      <c r="F17" s="140">
        <f t="shared" si="1"/>
        <v>2586419.0299999993</v>
      </c>
      <c r="G17" s="139">
        <f>G23+G27+G30+G18</f>
        <v>41370777.550000004</v>
      </c>
      <c r="H17" s="139">
        <f>H23+H27+H30+H18</f>
        <v>43611406</v>
      </c>
      <c r="I17" s="222">
        <f t="shared" si="4"/>
        <v>105.41596891016131</v>
      </c>
      <c r="J17" s="141">
        <f t="shared" si="2"/>
        <v>2240628.4499999955</v>
      </c>
      <c r="K17" s="139">
        <f>K23+K27+K30+K18</f>
        <v>51981304.56000001</v>
      </c>
      <c r="L17" s="139">
        <f>L23+L27+L30+L18</f>
        <v>56808352.039999999</v>
      </c>
      <c r="M17" s="233">
        <f t="shared" si="6"/>
        <v>109.28612223348169</v>
      </c>
      <c r="N17" s="142">
        <f t="shared" si="3"/>
        <v>4827047.4799999893</v>
      </c>
    </row>
    <row r="18" spans="1:14" s="80" customFormat="1" ht="39.6" customHeight="1" x14ac:dyDescent="0.2">
      <c r="A18" s="143">
        <v>21000000</v>
      </c>
      <c r="B18" s="144" t="s">
        <v>699</v>
      </c>
      <c r="C18" s="145">
        <v>-56918</v>
      </c>
      <c r="D18" s="223">
        <v>451</v>
      </c>
      <c r="E18" s="234">
        <f t="shared" si="5"/>
        <v>-0.79236796795389852</v>
      </c>
      <c r="F18" s="146">
        <f t="shared" si="1"/>
        <v>57369</v>
      </c>
      <c r="G18" s="145">
        <v>273888.02</v>
      </c>
      <c r="H18" s="145">
        <v>9876.61</v>
      </c>
      <c r="I18" s="224">
        <f t="shared" si="4"/>
        <v>3.606075943007657</v>
      </c>
      <c r="J18" s="147">
        <f t="shared" si="2"/>
        <v>-264011.41000000003</v>
      </c>
      <c r="K18" s="18">
        <f t="shared" ref="K18:L22" si="7">C18+G18</f>
        <v>216970.02000000002</v>
      </c>
      <c r="L18" s="18">
        <f t="shared" si="7"/>
        <v>10327.61</v>
      </c>
      <c r="M18" s="234">
        <f t="shared" si="6"/>
        <v>4.7599248965363969</v>
      </c>
      <c r="N18" s="148">
        <f t="shared" si="3"/>
        <v>-206642.41000000003</v>
      </c>
    </row>
    <row r="19" spans="1:14" s="80" customFormat="1" ht="132" customHeight="1" x14ac:dyDescent="0.2">
      <c r="A19" s="143">
        <v>21010000</v>
      </c>
      <c r="B19" s="144" t="s">
        <v>700</v>
      </c>
      <c r="C19" s="18">
        <v>372</v>
      </c>
      <c r="D19" s="223">
        <v>60</v>
      </c>
      <c r="E19" s="234">
        <f t="shared" si="5"/>
        <v>16.129032258064516</v>
      </c>
      <c r="F19" s="146">
        <f t="shared" si="1"/>
        <v>-312</v>
      </c>
      <c r="G19" s="18"/>
      <c r="H19" s="18"/>
      <c r="I19" s="224">
        <f t="shared" si="4"/>
        <v>0</v>
      </c>
      <c r="J19" s="147">
        <f t="shared" si="2"/>
        <v>0</v>
      </c>
      <c r="K19" s="18">
        <f t="shared" si="7"/>
        <v>372</v>
      </c>
      <c r="L19" s="18">
        <f t="shared" si="7"/>
        <v>60</v>
      </c>
      <c r="M19" s="234">
        <f t="shared" si="6"/>
        <v>16.129032258064516</v>
      </c>
      <c r="N19" s="148">
        <f t="shared" si="3"/>
        <v>-312</v>
      </c>
    </row>
    <row r="20" spans="1:14" s="9" customFormat="1" ht="43.15" customHeight="1" x14ac:dyDescent="0.2">
      <c r="A20" s="137">
        <v>21050000</v>
      </c>
      <c r="B20" s="150" t="s">
        <v>702</v>
      </c>
      <c r="C20" s="16"/>
      <c r="D20" s="16"/>
      <c r="E20" s="233">
        <f t="shared" si="5"/>
        <v>0</v>
      </c>
      <c r="F20" s="140">
        <f t="shared" si="1"/>
        <v>0</v>
      </c>
      <c r="G20" s="20"/>
      <c r="H20" s="20"/>
      <c r="I20" s="222">
        <f t="shared" si="4"/>
        <v>0</v>
      </c>
      <c r="J20" s="141">
        <f t="shared" si="2"/>
        <v>0</v>
      </c>
      <c r="K20" s="16">
        <f t="shared" si="7"/>
        <v>0</v>
      </c>
      <c r="L20" s="16">
        <f t="shared" si="7"/>
        <v>0</v>
      </c>
      <c r="M20" s="233">
        <f t="shared" si="6"/>
        <v>0</v>
      </c>
      <c r="N20" s="142">
        <f t="shared" si="3"/>
        <v>0</v>
      </c>
    </row>
    <row r="21" spans="1:14" s="9" customFormat="1" ht="25.15" customHeight="1" x14ac:dyDescent="0.2">
      <c r="A21" s="131">
        <v>21080000</v>
      </c>
      <c r="B21" s="13" t="s">
        <v>694</v>
      </c>
      <c r="C21" s="16">
        <v>-57290</v>
      </c>
      <c r="D21" s="225">
        <v>391</v>
      </c>
      <c r="E21" s="233">
        <f t="shared" si="5"/>
        <v>-0.68249258160237392</v>
      </c>
      <c r="F21" s="140">
        <f t="shared" si="1"/>
        <v>57681</v>
      </c>
      <c r="G21" s="20"/>
      <c r="H21" s="20"/>
      <c r="I21" s="222">
        <f t="shared" si="4"/>
        <v>0</v>
      </c>
      <c r="J21" s="141">
        <f t="shared" si="2"/>
        <v>0</v>
      </c>
      <c r="K21" s="16">
        <f t="shared" si="7"/>
        <v>-57290</v>
      </c>
      <c r="L21" s="16">
        <f t="shared" si="7"/>
        <v>391</v>
      </c>
      <c r="M21" s="233">
        <f t="shared" si="6"/>
        <v>-0.68249258160237392</v>
      </c>
      <c r="N21" s="142">
        <f t="shared" si="3"/>
        <v>57681</v>
      </c>
    </row>
    <row r="22" spans="1:14" s="9" customFormat="1" ht="71.45" customHeight="1" x14ac:dyDescent="0.2">
      <c r="A22" s="137">
        <v>21110000</v>
      </c>
      <c r="B22" s="150" t="s">
        <v>703</v>
      </c>
      <c r="C22" s="20"/>
      <c r="D22" s="20"/>
      <c r="E22" s="233">
        <f t="shared" si="5"/>
        <v>0</v>
      </c>
      <c r="F22" s="140">
        <f t="shared" si="1"/>
        <v>0</v>
      </c>
      <c r="G22" s="16">
        <v>273888.02</v>
      </c>
      <c r="H22" s="225">
        <v>9876.61</v>
      </c>
      <c r="I22" s="222">
        <f t="shared" si="4"/>
        <v>3.606075943007657</v>
      </c>
      <c r="J22" s="141">
        <f t="shared" si="2"/>
        <v>-264011.41000000003</v>
      </c>
      <c r="K22" s="16">
        <f t="shared" si="7"/>
        <v>273888.02</v>
      </c>
      <c r="L22" s="16">
        <f t="shared" si="7"/>
        <v>9876.61</v>
      </c>
      <c r="M22" s="233">
        <f t="shared" si="6"/>
        <v>3.606075943007657</v>
      </c>
      <c r="N22" s="142">
        <f t="shared" si="3"/>
        <v>-264011.41000000003</v>
      </c>
    </row>
    <row r="23" spans="1:14" s="9" customFormat="1" ht="54.6" customHeight="1" x14ac:dyDescent="0.2">
      <c r="A23" s="137">
        <v>22000000</v>
      </c>
      <c r="B23" s="138" t="s">
        <v>637</v>
      </c>
      <c r="C23" s="16">
        <f>SUM(C24:C26)</f>
        <v>8803016.709999999</v>
      </c>
      <c r="D23" s="16">
        <f>SUM(D24:D26)</f>
        <v>10812483.649999999</v>
      </c>
      <c r="E23" s="233">
        <f t="shared" si="5"/>
        <v>122.8270263047132</v>
      </c>
      <c r="F23" s="140">
        <f t="shared" si="1"/>
        <v>2009466.9399999995</v>
      </c>
      <c r="G23" s="16">
        <f>SUM(G24:G26)</f>
        <v>0</v>
      </c>
      <c r="H23" s="16">
        <f>SUM(H24:H26)</f>
        <v>0</v>
      </c>
      <c r="I23" s="222">
        <f t="shared" si="4"/>
        <v>0</v>
      </c>
      <c r="J23" s="141">
        <f t="shared" si="2"/>
        <v>0</v>
      </c>
      <c r="K23" s="16">
        <f>SUM(K24:K26)</f>
        <v>8803016.709999999</v>
      </c>
      <c r="L23" s="16">
        <f>SUM(L24:L26)</f>
        <v>10812483.649999999</v>
      </c>
      <c r="M23" s="233">
        <f t="shared" si="6"/>
        <v>122.8270263047132</v>
      </c>
      <c r="N23" s="142">
        <f t="shared" si="3"/>
        <v>2009466.9399999995</v>
      </c>
    </row>
    <row r="24" spans="1:14" s="80" customFormat="1" ht="41.45" customHeight="1" x14ac:dyDescent="0.2">
      <c r="A24" s="143">
        <v>22010000</v>
      </c>
      <c r="B24" s="144" t="s">
        <v>638</v>
      </c>
      <c r="C24" s="18">
        <v>7994412.5899999999</v>
      </c>
      <c r="D24" s="223">
        <v>9683044.3599999994</v>
      </c>
      <c r="E24" s="234">
        <f t="shared" si="5"/>
        <v>121.1226497380466</v>
      </c>
      <c r="F24" s="146">
        <f t="shared" si="1"/>
        <v>1688631.7699999996</v>
      </c>
      <c r="G24" s="18"/>
      <c r="H24" s="18">
        <v>0</v>
      </c>
      <c r="I24" s="224">
        <f t="shared" si="4"/>
        <v>0</v>
      </c>
      <c r="J24" s="147">
        <f t="shared" si="2"/>
        <v>0</v>
      </c>
      <c r="K24" s="18">
        <f t="shared" ref="K24:L29" si="8">C24+G24</f>
        <v>7994412.5899999999</v>
      </c>
      <c r="L24" s="18">
        <f t="shared" si="8"/>
        <v>9683044.3599999994</v>
      </c>
      <c r="M24" s="234">
        <f t="shared" si="6"/>
        <v>121.1226497380466</v>
      </c>
      <c r="N24" s="148">
        <f t="shared" si="3"/>
        <v>1688631.7699999996</v>
      </c>
    </row>
    <row r="25" spans="1:14" s="80" customFormat="1" ht="69" customHeight="1" x14ac:dyDescent="0.2">
      <c r="A25" s="143">
        <v>22080000</v>
      </c>
      <c r="B25" s="144" t="s">
        <v>704</v>
      </c>
      <c r="C25" s="18">
        <v>807704.12</v>
      </c>
      <c r="D25" s="223">
        <v>1129439.29</v>
      </c>
      <c r="E25" s="234">
        <f t="shared" si="5"/>
        <v>139.83329563801161</v>
      </c>
      <c r="F25" s="146">
        <f t="shared" si="1"/>
        <v>321735.17000000004</v>
      </c>
      <c r="G25" s="18"/>
      <c r="H25" s="18">
        <v>0</v>
      </c>
      <c r="I25" s="224">
        <f t="shared" si="4"/>
        <v>0</v>
      </c>
      <c r="J25" s="147">
        <f t="shared" si="2"/>
        <v>0</v>
      </c>
      <c r="K25" s="18">
        <f t="shared" si="8"/>
        <v>807704.12</v>
      </c>
      <c r="L25" s="18">
        <f t="shared" si="8"/>
        <v>1129439.29</v>
      </c>
      <c r="M25" s="234">
        <f t="shared" si="6"/>
        <v>139.83329563801161</v>
      </c>
      <c r="N25" s="148">
        <f t="shared" si="3"/>
        <v>321735.17000000004</v>
      </c>
    </row>
    <row r="26" spans="1:14" s="9" customFormat="1" ht="160.15" customHeight="1" x14ac:dyDescent="0.2">
      <c r="A26" s="131">
        <v>22130000</v>
      </c>
      <c r="B26" s="13" t="s">
        <v>706</v>
      </c>
      <c r="C26" s="16">
        <v>900</v>
      </c>
      <c r="D26" s="225"/>
      <c r="E26" s="233">
        <f>IF(C26=0,0,D26/C26*100)</f>
        <v>0</v>
      </c>
      <c r="F26" s="140">
        <f t="shared" si="1"/>
        <v>-900</v>
      </c>
      <c r="G26" s="16"/>
      <c r="H26" s="16"/>
      <c r="I26" s="222">
        <f>IF(G26=0,0,H26/G26*100)</f>
        <v>0</v>
      </c>
      <c r="J26" s="141">
        <f t="shared" si="2"/>
        <v>0</v>
      </c>
      <c r="K26" s="16">
        <f t="shared" si="8"/>
        <v>900</v>
      </c>
      <c r="L26" s="16">
        <f t="shared" si="8"/>
        <v>0</v>
      </c>
      <c r="M26" s="233">
        <f>IF(K26=0,0,L26/K26*100)</f>
        <v>0</v>
      </c>
      <c r="N26" s="142">
        <f t="shared" si="3"/>
        <v>-900</v>
      </c>
    </row>
    <row r="27" spans="1:14" s="9" customFormat="1" ht="27.6" customHeight="1" x14ac:dyDescent="0.2">
      <c r="A27" s="137">
        <v>24000000</v>
      </c>
      <c r="B27" s="138" t="s">
        <v>707</v>
      </c>
      <c r="C27" s="139">
        <f>C28+C29</f>
        <v>1864428.3</v>
      </c>
      <c r="D27" s="139">
        <f>D28+D29</f>
        <v>2384011.39</v>
      </c>
      <c r="E27" s="233">
        <f t="shared" si="5"/>
        <v>127.86822587921456</v>
      </c>
      <c r="F27" s="140">
        <f t="shared" si="1"/>
        <v>519583.09000000008</v>
      </c>
      <c r="G27" s="139">
        <f>G28+G29</f>
        <v>214613.44</v>
      </c>
      <c r="H27" s="139">
        <f>H28+H29</f>
        <v>408940</v>
      </c>
      <c r="I27" s="222">
        <f t="shared" si="4"/>
        <v>190.54724624888357</v>
      </c>
      <c r="J27" s="141">
        <f t="shared" si="2"/>
        <v>194326.56</v>
      </c>
      <c r="K27" s="16">
        <f t="shared" si="8"/>
        <v>2079041.74</v>
      </c>
      <c r="L27" s="16">
        <f t="shared" si="8"/>
        <v>2792951.39</v>
      </c>
      <c r="M27" s="233">
        <f t="shared" si="6"/>
        <v>134.3383990934208</v>
      </c>
      <c r="N27" s="142">
        <f t="shared" si="3"/>
        <v>713909.65000000014</v>
      </c>
    </row>
    <row r="28" spans="1:14" s="80" customFormat="1" ht="27.6" customHeight="1" x14ac:dyDescent="0.2">
      <c r="A28" s="143">
        <v>24060000</v>
      </c>
      <c r="B28" s="144" t="s">
        <v>708</v>
      </c>
      <c r="C28" s="18">
        <v>1864428.3</v>
      </c>
      <c r="D28" s="223">
        <v>2384011.39</v>
      </c>
      <c r="E28" s="234">
        <f t="shared" si="5"/>
        <v>127.86822587921456</v>
      </c>
      <c r="F28" s="146">
        <f t="shared" si="1"/>
        <v>519583.09000000008</v>
      </c>
      <c r="G28" s="18">
        <v>214193.7</v>
      </c>
      <c r="H28" s="223">
        <v>371243.36</v>
      </c>
      <c r="I28" s="224">
        <f t="shared" si="4"/>
        <v>173.32132551050753</v>
      </c>
      <c r="J28" s="147">
        <f t="shared" si="2"/>
        <v>157049.65999999997</v>
      </c>
      <c r="K28" s="18">
        <f t="shared" si="8"/>
        <v>2078622</v>
      </c>
      <c r="L28" s="18">
        <f t="shared" si="8"/>
        <v>2755254.75</v>
      </c>
      <c r="M28" s="234">
        <f t="shared" si="6"/>
        <v>132.5519863640431</v>
      </c>
      <c r="N28" s="148">
        <f t="shared" si="3"/>
        <v>676632.75</v>
      </c>
    </row>
    <row r="29" spans="1:14" s="80" customFormat="1" ht="47.45" customHeight="1" x14ac:dyDescent="0.2">
      <c r="A29" s="143">
        <v>24110000</v>
      </c>
      <c r="B29" s="144" t="s">
        <v>710</v>
      </c>
      <c r="C29" s="19"/>
      <c r="D29" s="19">
        <v>0</v>
      </c>
      <c r="E29" s="234">
        <f t="shared" si="5"/>
        <v>0</v>
      </c>
      <c r="F29" s="146">
        <f t="shared" si="1"/>
        <v>0</v>
      </c>
      <c r="G29" s="19">
        <v>419.74</v>
      </c>
      <c r="H29" s="223">
        <v>37696.639999999999</v>
      </c>
      <c r="I29" s="224">
        <f t="shared" si="4"/>
        <v>8980.950111974078</v>
      </c>
      <c r="J29" s="147">
        <f t="shared" si="2"/>
        <v>37276.9</v>
      </c>
      <c r="K29" s="18">
        <f t="shared" si="8"/>
        <v>419.74</v>
      </c>
      <c r="L29" s="18">
        <f t="shared" si="8"/>
        <v>37696.639999999999</v>
      </c>
      <c r="M29" s="234">
        <f t="shared" si="6"/>
        <v>8980.950111974078</v>
      </c>
      <c r="N29" s="148">
        <f t="shared" si="3"/>
        <v>37276.9</v>
      </c>
    </row>
    <row r="30" spans="1:14" s="9" customFormat="1" ht="49.15" customHeight="1" x14ac:dyDescent="0.2">
      <c r="A30" s="137">
        <v>25000000</v>
      </c>
      <c r="B30" s="138" t="s">
        <v>51</v>
      </c>
      <c r="C30" s="20">
        <f>SUM(C31:C32)</f>
        <v>0</v>
      </c>
      <c r="D30" s="20">
        <f>SUM(D31:D32)</f>
        <v>0</v>
      </c>
      <c r="E30" s="233">
        <f t="shared" si="5"/>
        <v>0</v>
      </c>
      <c r="F30" s="140">
        <f t="shared" si="1"/>
        <v>0</v>
      </c>
      <c r="G30" s="20">
        <f>SUM(G31:G32)</f>
        <v>40882276.090000004</v>
      </c>
      <c r="H30" s="20">
        <f>SUM(H31:H32)</f>
        <v>43192589.390000001</v>
      </c>
      <c r="I30" s="222">
        <f t="shared" si="4"/>
        <v>105.65113668063387</v>
      </c>
      <c r="J30" s="141">
        <f t="shared" si="2"/>
        <v>2310313.299999997</v>
      </c>
      <c r="K30" s="20">
        <f>SUM(K31:K32)</f>
        <v>40882276.090000004</v>
      </c>
      <c r="L30" s="20">
        <f>SUM(L31:L32)</f>
        <v>43192589.390000001</v>
      </c>
      <c r="M30" s="233">
        <f t="shared" si="6"/>
        <v>105.65113668063387</v>
      </c>
      <c r="N30" s="142">
        <f t="shared" si="3"/>
        <v>2310313.299999997</v>
      </c>
    </row>
    <row r="31" spans="1:14" s="80" customFormat="1" ht="64.150000000000006" customHeight="1" x14ac:dyDescent="0.2">
      <c r="A31" s="143">
        <v>25010000</v>
      </c>
      <c r="B31" s="144" t="s">
        <v>52</v>
      </c>
      <c r="C31" s="19"/>
      <c r="D31" s="19">
        <v>0</v>
      </c>
      <c r="E31" s="234">
        <f t="shared" si="5"/>
        <v>0</v>
      </c>
      <c r="F31" s="146">
        <f t="shared" si="1"/>
        <v>0</v>
      </c>
      <c r="G31" s="19">
        <v>13575460.32</v>
      </c>
      <c r="H31" s="223">
        <v>14674281.82</v>
      </c>
      <c r="I31" s="224">
        <f t="shared" si="4"/>
        <v>108.09417488688149</v>
      </c>
      <c r="J31" s="147">
        <f t="shared" si="2"/>
        <v>1098821.5</v>
      </c>
      <c r="K31" s="18">
        <f t="shared" ref="K31:L33" si="9">C31+G31</f>
        <v>13575460.32</v>
      </c>
      <c r="L31" s="18">
        <f t="shared" si="9"/>
        <v>14674281.82</v>
      </c>
      <c r="M31" s="234">
        <f t="shared" si="6"/>
        <v>108.09417488688149</v>
      </c>
      <c r="N31" s="148">
        <f t="shared" si="3"/>
        <v>1098821.5</v>
      </c>
    </row>
    <row r="32" spans="1:14" s="80" customFormat="1" ht="46.9" customHeight="1" x14ac:dyDescent="0.2">
      <c r="A32" s="143">
        <v>25020000</v>
      </c>
      <c r="B32" s="144" t="s">
        <v>186</v>
      </c>
      <c r="C32" s="19"/>
      <c r="D32" s="19">
        <v>0</v>
      </c>
      <c r="E32" s="234">
        <f t="shared" si="5"/>
        <v>0</v>
      </c>
      <c r="F32" s="146">
        <f t="shared" si="1"/>
        <v>0</v>
      </c>
      <c r="G32" s="19">
        <v>27306815.77</v>
      </c>
      <c r="H32" s="223">
        <v>28518307.57</v>
      </c>
      <c r="I32" s="224">
        <f t="shared" si="4"/>
        <v>104.43659125327596</v>
      </c>
      <c r="J32" s="147">
        <f t="shared" si="2"/>
        <v>1211491.8000000007</v>
      </c>
      <c r="K32" s="18">
        <f t="shared" si="9"/>
        <v>27306815.77</v>
      </c>
      <c r="L32" s="18">
        <f t="shared" si="9"/>
        <v>28518307.57</v>
      </c>
      <c r="M32" s="234">
        <f t="shared" si="6"/>
        <v>104.43659125327596</v>
      </c>
      <c r="N32" s="148">
        <f t="shared" si="3"/>
        <v>1211491.8000000007</v>
      </c>
    </row>
    <row r="33" spans="1:14" s="80" customFormat="1" ht="46.9" customHeight="1" x14ac:dyDescent="0.2">
      <c r="A33" s="283">
        <v>42000000</v>
      </c>
      <c r="B33" s="286" t="s">
        <v>194</v>
      </c>
      <c r="C33" s="20"/>
      <c r="D33" s="20"/>
      <c r="E33" s="233">
        <f>IF(C33=0,0,D33/C33*100)</f>
        <v>0</v>
      </c>
      <c r="F33" s="140">
        <f>D33-C33</f>
        <v>0</v>
      </c>
      <c r="G33" s="20"/>
      <c r="H33" s="289">
        <v>1322755</v>
      </c>
      <c r="I33" s="222">
        <f>IF(G33=0,0,H33/G33*100)</f>
        <v>0</v>
      </c>
      <c r="J33" s="141">
        <f>H33-G33</f>
        <v>1322755</v>
      </c>
      <c r="K33" s="16">
        <f t="shared" si="9"/>
        <v>0</v>
      </c>
      <c r="L33" s="16">
        <f t="shared" si="9"/>
        <v>1322755</v>
      </c>
      <c r="M33" s="233">
        <f>IF(K33=0,0,L33/K33*100)</f>
        <v>0</v>
      </c>
      <c r="N33" s="142">
        <f>L33-K33</f>
        <v>1322755</v>
      </c>
    </row>
    <row r="34" spans="1:14" s="9" customFormat="1" ht="36.6" customHeight="1" x14ac:dyDescent="0.2">
      <c r="A34" s="137"/>
      <c r="B34" s="150" t="s">
        <v>554</v>
      </c>
      <c r="C34" s="20">
        <f>C7+C17+C33</f>
        <v>386079562.08999997</v>
      </c>
      <c r="D34" s="20">
        <f>D7+D17+D33</f>
        <v>321012340.63999999</v>
      </c>
      <c r="E34" s="233">
        <f t="shared" si="5"/>
        <v>83.146680674375602</v>
      </c>
      <c r="F34" s="140">
        <f t="shared" si="1"/>
        <v>-65067221.449999988</v>
      </c>
      <c r="G34" s="20">
        <f>G7+G17+G33</f>
        <v>42338688.270000003</v>
      </c>
      <c r="H34" s="20">
        <f>H7+H17+H33</f>
        <v>46701538.170000002</v>
      </c>
      <c r="I34" s="222">
        <f t="shared" si="4"/>
        <v>110.30464116454782</v>
      </c>
      <c r="J34" s="141">
        <f t="shared" si="2"/>
        <v>4362849.8999999985</v>
      </c>
      <c r="K34" s="20">
        <f>K7+K17+K33</f>
        <v>428418250.36000001</v>
      </c>
      <c r="L34" s="20">
        <f>L7+L17+L33</f>
        <v>367713878.81</v>
      </c>
      <c r="M34" s="233">
        <f t="shared" si="6"/>
        <v>85.830582264179895</v>
      </c>
      <c r="N34" s="142">
        <f t="shared" si="3"/>
        <v>-60704371.550000012</v>
      </c>
    </row>
    <row r="35" spans="1:14" s="9" customFormat="1" ht="34.9" customHeight="1" x14ac:dyDescent="0.2">
      <c r="A35" s="137">
        <v>40000000</v>
      </c>
      <c r="B35" s="138" t="s">
        <v>586</v>
      </c>
      <c r="C35" s="16">
        <f>C36</f>
        <v>143075289</v>
      </c>
      <c r="D35" s="16">
        <f t="shared" ref="D35:L35" si="10">D36</f>
        <v>178045661</v>
      </c>
      <c r="E35" s="233">
        <f t="shared" si="5"/>
        <v>124.44193700003639</v>
      </c>
      <c r="F35" s="140">
        <f t="shared" si="1"/>
        <v>34970372</v>
      </c>
      <c r="G35" s="16">
        <f t="shared" si="10"/>
        <v>66432700</v>
      </c>
      <c r="H35" s="16">
        <f t="shared" si="10"/>
        <v>61728366</v>
      </c>
      <c r="I35" s="222">
        <f t="shared" si="4"/>
        <v>92.918646991617081</v>
      </c>
      <c r="J35" s="141">
        <f t="shared" si="2"/>
        <v>-4704334</v>
      </c>
      <c r="K35" s="16">
        <f t="shared" si="10"/>
        <v>204686089</v>
      </c>
      <c r="L35" s="16">
        <f t="shared" si="10"/>
        <v>239774027</v>
      </c>
      <c r="M35" s="233">
        <f t="shared" si="6"/>
        <v>117.14231688700643</v>
      </c>
      <c r="N35" s="142">
        <f t="shared" si="3"/>
        <v>35087938</v>
      </c>
    </row>
    <row r="36" spans="1:14" s="9" customFormat="1" ht="44.45" customHeight="1" x14ac:dyDescent="0.2">
      <c r="A36" s="137">
        <v>41000000</v>
      </c>
      <c r="B36" s="138" t="s">
        <v>587</v>
      </c>
      <c r="C36" s="16">
        <f>C37+C42+C48</f>
        <v>143075289</v>
      </c>
      <c r="D36" s="16">
        <f>D37+D42+D48</f>
        <v>178045661</v>
      </c>
      <c r="E36" s="233">
        <f t="shared" si="5"/>
        <v>124.44193700003639</v>
      </c>
      <c r="F36" s="140">
        <f t="shared" si="1"/>
        <v>34970372</v>
      </c>
      <c r="G36" s="16">
        <f>G37+G42+G48</f>
        <v>66432700</v>
      </c>
      <c r="H36" s="16">
        <f>H37+H42+H48</f>
        <v>61728366</v>
      </c>
      <c r="I36" s="222">
        <f t="shared" si="4"/>
        <v>92.918646991617081</v>
      </c>
      <c r="J36" s="141">
        <f t="shared" si="2"/>
        <v>-4704334</v>
      </c>
      <c r="K36" s="16">
        <f>K37+K42+K48</f>
        <v>204686089</v>
      </c>
      <c r="L36" s="16">
        <f>L37+L42+L48</f>
        <v>239774027</v>
      </c>
      <c r="M36" s="233">
        <f t="shared" si="6"/>
        <v>117.14231688700643</v>
      </c>
      <c r="N36" s="142">
        <f t="shared" si="3"/>
        <v>35087938</v>
      </c>
    </row>
    <row r="37" spans="1:14" s="9" customFormat="1" ht="37.15" customHeight="1" x14ac:dyDescent="0.2">
      <c r="A37" s="137">
        <v>41020000</v>
      </c>
      <c r="B37" s="138" t="s">
        <v>588</v>
      </c>
      <c r="C37" s="16">
        <f>SUM(C38:C41)</f>
        <v>84606000</v>
      </c>
      <c r="D37" s="16">
        <f>SUM(D38:D41)</f>
        <v>117106811</v>
      </c>
      <c r="E37" s="233">
        <f t="shared" si="5"/>
        <v>138.4143098598208</v>
      </c>
      <c r="F37" s="16">
        <f>SUM(F38:F41)</f>
        <v>32500811</v>
      </c>
      <c r="G37" s="16">
        <f>SUM(G38:G41)</f>
        <v>0</v>
      </c>
      <c r="H37" s="16">
        <f>SUM(H38:H41)</f>
        <v>0</v>
      </c>
      <c r="I37" s="222">
        <f t="shared" si="4"/>
        <v>0</v>
      </c>
      <c r="J37" s="16">
        <f>SUM(J38:J41)</f>
        <v>0</v>
      </c>
      <c r="K37" s="16">
        <f>SUM(K38:K41)</f>
        <v>79784100</v>
      </c>
      <c r="L37" s="16">
        <f>SUM(L38:L41)</f>
        <v>117106811</v>
      </c>
      <c r="M37" s="233">
        <f t="shared" si="6"/>
        <v>146.77963529074088</v>
      </c>
      <c r="N37" s="16">
        <f>SUM(N38:N41)</f>
        <v>37322711</v>
      </c>
    </row>
    <row r="38" spans="1:14" s="80" customFormat="1" ht="25.9" customHeight="1" x14ac:dyDescent="0.2">
      <c r="A38" s="143">
        <v>41020100</v>
      </c>
      <c r="B38" s="149" t="s">
        <v>589</v>
      </c>
      <c r="C38" s="18">
        <v>46192500</v>
      </c>
      <c r="D38" s="223">
        <v>80725800</v>
      </c>
      <c r="E38" s="234">
        <f t="shared" si="5"/>
        <v>174.75953888618284</v>
      </c>
      <c r="F38" s="146">
        <f t="shared" si="1"/>
        <v>34533300</v>
      </c>
      <c r="G38" s="19"/>
      <c r="H38" s="19"/>
      <c r="I38" s="224">
        <f t="shared" si="4"/>
        <v>0</v>
      </c>
      <c r="J38" s="147">
        <f t="shared" si="2"/>
        <v>0</v>
      </c>
      <c r="K38" s="18">
        <f t="shared" ref="K38:L40" si="11">C38+G38</f>
        <v>46192500</v>
      </c>
      <c r="L38" s="18">
        <f t="shared" si="11"/>
        <v>80725800</v>
      </c>
      <c r="M38" s="234">
        <f t="shared" si="6"/>
        <v>174.75953888618284</v>
      </c>
      <c r="N38" s="148">
        <f t="shared" si="3"/>
        <v>34533300</v>
      </c>
    </row>
    <row r="39" spans="1:14" s="80" customFormat="1" ht="91.9" customHeight="1" x14ac:dyDescent="0.2">
      <c r="A39" s="215">
        <v>41020200</v>
      </c>
      <c r="B39" s="216" t="s">
        <v>590</v>
      </c>
      <c r="C39" s="214">
        <v>33591600</v>
      </c>
      <c r="D39" s="226">
        <v>33940800</v>
      </c>
      <c r="E39" s="238">
        <f t="shared" si="5"/>
        <v>101.03954560068588</v>
      </c>
      <c r="F39" s="146">
        <f t="shared" si="1"/>
        <v>349200</v>
      </c>
      <c r="G39" s="19"/>
      <c r="H39" s="19"/>
      <c r="I39" s="224">
        <f t="shared" si="4"/>
        <v>0</v>
      </c>
      <c r="J39" s="147">
        <f t="shared" si="2"/>
        <v>0</v>
      </c>
      <c r="K39" s="18">
        <f t="shared" si="11"/>
        <v>33591600</v>
      </c>
      <c r="L39" s="18">
        <f t="shared" si="11"/>
        <v>33940800</v>
      </c>
      <c r="M39" s="234">
        <f t="shared" si="6"/>
        <v>101.03954560068588</v>
      </c>
      <c r="N39" s="148">
        <f t="shared" si="3"/>
        <v>349200</v>
      </c>
    </row>
    <row r="40" spans="1:14" s="80" customFormat="1" ht="167.45" customHeight="1" x14ac:dyDescent="0.2">
      <c r="A40" s="151">
        <v>41021300</v>
      </c>
      <c r="B40" s="217" t="s">
        <v>222</v>
      </c>
      <c r="C40" s="212"/>
      <c r="D40" s="205">
        <v>2440211</v>
      </c>
      <c r="E40" s="234">
        <f>IF(C40=0,0,D40/C40*100)</f>
        <v>0</v>
      </c>
      <c r="F40" s="146">
        <f>D40-C40</f>
        <v>2440211</v>
      </c>
      <c r="G40" s="19"/>
      <c r="H40" s="19"/>
      <c r="I40" s="224"/>
      <c r="J40" s="147"/>
      <c r="K40" s="18">
        <f t="shared" si="11"/>
        <v>0</v>
      </c>
      <c r="L40" s="18">
        <f t="shared" si="11"/>
        <v>2440211</v>
      </c>
      <c r="M40" s="234">
        <f>IF(K40=0,0,L40/K40*100)</f>
        <v>0</v>
      </c>
      <c r="N40" s="148">
        <f>L40-K40</f>
        <v>2440211</v>
      </c>
    </row>
    <row r="41" spans="1:14" s="80" customFormat="1" ht="153.6" customHeight="1" x14ac:dyDescent="0.2">
      <c r="A41" s="151">
        <v>41021400</v>
      </c>
      <c r="B41" s="217" t="s">
        <v>223</v>
      </c>
      <c r="C41" s="212">
        <v>4821900</v>
      </c>
      <c r="D41" s="205"/>
      <c r="E41" s="234">
        <f>IF(C41=0,0,D41/C41*100)</f>
        <v>0</v>
      </c>
      <c r="F41" s="146">
        <f>D41-C41</f>
        <v>-4821900</v>
      </c>
      <c r="G41" s="19"/>
      <c r="H41" s="19"/>
      <c r="I41" s="224"/>
      <c r="J41" s="147"/>
      <c r="K41" s="18"/>
      <c r="L41" s="18">
        <f>D41+H41</f>
        <v>0</v>
      </c>
      <c r="M41" s="234">
        <f>IF(K41=0,0,L41/K41*100)</f>
        <v>0</v>
      </c>
      <c r="N41" s="148">
        <f>L41-K41</f>
        <v>0</v>
      </c>
    </row>
    <row r="42" spans="1:14" s="9" customFormat="1" ht="46.9" customHeight="1" x14ac:dyDescent="0.2">
      <c r="A42" s="137">
        <v>41030000</v>
      </c>
      <c r="B42" s="152" t="s">
        <v>591</v>
      </c>
      <c r="C42" s="16">
        <f>SUM(C43:C47)</f>
        <v>58337200</v>
      </c>
      <c r="D42" s="16">
        <f>SUM(D43:D47)</f>
        <v>59965000</v>
      </c>
      <c r="E42" s="233">
        <f t="shared" si="5"/>
        <v>102.79032932674177</v>
      </c>
      <c r="F42" s="16">
        <f>SUM(F43:F47)</f>
        <v>1503100</v>
      </c>
      <c r="G42" s="16">
        <f>SUM(G43:G47)</f>
        <v>65502800</v>
      </c>
      <c r="H42" s="16">
        <f>SUM(H43:H47)</f>
        <v>0</v>
      </c>
      <c r="I42" s="222">
        <f t="shared" si="4"/>
        <v>0</v>
      </c>
      <c r="J42" s="141">
        <f t="shared" si="2"/>
        <v>-65502800</v>
      </c>
      <c r="K42" s="16">
        <f>SUM(K43:K47)</f>
        <v>123840000</v>
      </c>
      <c r="L42" s="16">
        <f>SUM(L43:L47)</f>
        <v>59965000</v>
      </c>
      <c r="M42" s="233">
        <f t="shared" si="6"/>
        <v>48.421350129198963</v>
      </c>
      <c r="N42" s="142">
        <f t="shared" si="3"/>
        <v>-63875000</v>
      </c>
    </row>
    <row r="43" spans="1:14" s="9" customFormat="1" ht="85.9" customHeight="1" x14ac:dyDescent="0.2">
      <c r="A43" s="143">
        <v>41032900</v>
      </c>
      <c r="B43" s="153" t="s">
        <v>435</v>
      </c>
      <c r="C43" s="16"/>
      <c r="D43" s="223">
        <v>124700</v>
      </c>
      <c r="E43" s="234"/>
      <c r="F43" s="146"/>
      <c r="G43" s="16"/>
      <c r="H43" s="16"/>
      <c r="I43" s="224"/>
      <c r="J43" s="147"/>
      <c r="K43" s="18">
        <f>C43+G43</f>
        <v>0</v>
      </c>
      <c r="L43" s="18">
        <f>D43+H43</f>
        <v>124700</v>
      </c>
      <c r="M43" s="234">
        <f>IF(K43=0,0,L43/K43*100)</f>
        <v>0</v>
      </c>
      <c r="N43" s="148">
        <f>L43-K43</f>
        <v>124700</v>
      </c>
    </row>
    <row r="44" spans="1:14" s="80" customFormat="1" ht="66.599999999999994" customHeight="1" x14ac:dyDescent="0.2">
      <c r="A44" s="143">
        <v>41033000</v>
      </c>
      <c r="B44" s="149" t="s">
        <v>592</v>
      </c>
      <c r="C44" s="18">
        <v>18580800</v>
      </c>
      <c r="D44" s="223">
        <v>16552200</v>
      </c>
      <c r="E44" s="234">
        <f t="shared" si="5"/>
        <v>89.082278481012651</v>
      </c>
      <c r="F44" s="146">
        <f t="shared" si="1"/>
        <v>-2028600</v>
      </c>
      <c r="G44" s="19"/>
      <c r="H44" s="19"/>
      <c r="I44" s="224">
        <f t="shared" si="4"/>
        <v>0</v>
      </c>
      <c r="J44" s="147">
        <f t="shared" si="2"/>
        <v>0</v>
      </c>
      <c r="K44" s="18">
        <f t="shared" ref="K44:L46" si="12">C44+G44</f>
        <v>18580800</v>
      </c>
      <c r="L44" s="18">
        <f t="shared" si="12"/>
        <v>16552200</v>
      </c>
      <c r="M44" s="234">
        <f t="shared" si="6"/>
        <v>89.082278481012651</v>
      </c>
      <c r="N44" s="148">
        <f t="shared" si="3"/>
        <v>-2028600</v>
      </c>
    </row>
    <row r="45" spans="1:14" s="80" customFormat="1" ht="40.15" customHeight="1" x14ac:dyDescent="0.2">
      <c r="A45" s="143">
        <v>41033900</v>
      </c>
      <c r="B45" s="149" t="s">
        <v>541</v>
      </c>
      <c r="C45" s="18">
        <v>37028500</v>
      </c>
      <c r="D45" s="223">
        <v>43288100</v>
      </c>
      <c r="E45" s="234">
        <f t="shared" si="5"/>
        <v>116.90481656021714</v>
      </c>
      <c r="F45" s="146">
        <f t="shared" si="1"/>
        <v>6259600</v>
      </c>
      <c r="G45" s="19"/>
      <c r="H45" s="19"/>
      <c r="I45" s="224">
        <f t="shared" si="4"/>
        <v>0</v>
      </c>
      <c r="J45" s="147">
        <f t="shared" si="2"/>
        <v>0</v>
      </c>
      <c r="K45" s="18">
        <f t="shared" si="12"/>
        <v>37028500</v>
      </c>
      <c r="L45" s="18">
        <f t="shared" si="12"/>
        <v>43288100</v>
      </c>
      <c r="M45" s="234">
        <f t="shared" si="6"/>
        <v>116.90481656021714</v>
      </c>
      <c r="N45" s="148">
        <f t="shared" si="3"/>
        <v>6259600</v>
      </c>
    </row>
    <row r="46" spans="1:14" s="80" customFormat="1" ht="73.150000000000006" customHeight="1" x14ac:dyDescent="0.2">
      <c r="A46" s="143">
        <v>41035400</v>
      </c>
      <c r="B46" s="149" t="s">
        <v>542</v>
      </c>
      <c r="C46" s="18">
        <v>2727900</v>
      </c>
      <c r="D46" s="223"/>
      <c r="E46" s="234">
        <f t="shared" ref="E46:E73" si="13">IF(C46=0,0,D46/C46*100)</f>
        <v>0</v>
      </c>
      <c r="F46" s="146">
        <f t="shared" si="1"/>
        <v>-2727900</v>
      </c>
      <c r="G46" s="19"/>
      <c r="H46" s="19"/>
      <c r="I46" s="224">
        <f t="shared" si="4"/>
        <v>0</v>
      </c>
      <c r="J46" s="147">
        <f t="shared" si="2"/>
        <v>0</v>
      </c>
      <c r="K46" s="18">
        <f t="shared" si="12"/>
        <v>2727900</v>
      </c>
      <c r="L46" s="18">
        <f t="shared" si="12"/>
        <v>0</v>
      </c>
      <c r="M46" s="234">
        <f t="shared" si="6"/>
        <v>0</v>
      </c>
      <c r="N46" s="148">
        <f t="shared" si="3"/>
        <v>-2727900</v>
      </c>
    </row>
    <row r="47" spans="1:14" s="80" customFormat="1" ht="133.15" customHeight="1" x14ac:dyDescent="0.2">
      <c r="A47" s="143">
        <v>41037300</v>
      </c>
      <c r="B47" s="149" t="s">
        <v>543</v>
      </c>
      <c r="C47" s="19"/>
      <c r="D47" s="19"/>
      <c r="E47" s="234">
        <f t="shared" si="13"/>
        <v>0</v>
      </c>
      <c r="F47" s="146">
        <f t="shared" si="1"/>
        <v>0</v>
      </c>
      <c r="G47" s="18">
        <v>65502800</v>
      </c>
      <c r="H47" s="223"/>
      <c r="I47" s="224">
        <f t="shared" ref="I47:I80" si="14">IF(G47=0,0,H47/G47*100)</f>
        <v>0</v>
      </c>
      <c r="J47" s="147">
        <f t="shared" si="2"/>
        <v>-65502800</v>
      </c>
      <c r="K47" s="18">
        <f>C47+G47</f>
        <v>65502800</v>
      </c>
      <c r="L47" s="18">
        <f>D47+H47</f>
        <v>0</v>
      </c>
      <c r="M47" s="234">
        <f>IF(K47=0,0,L47/K47*100)</f>
        <v>0</v>
      </c>
      <c r="N47" s="148">
        <f>L47-K47</f>
        <v>-65502800</v>
      </c>
    </row>
    <row r="48" spans="1:14" s="80" customFormat="1" ht="51" customHeight="1" x14ac:dyDescent="0.2">
      <c r="A48" s="131">
        <v>41050000</v>
      </c>
      <c r="B48" s="12" t="s">
        <v>544</v>
      </c>
      <c r="C48" s="20">
        <f t="shared" ref="C48:N48" si="15">C49</f>
        <v>132089</v>
      </c>
      <c r="D48" s="20">
        <f t="shared" si="15"/>
        <v>973850</v>
      </c>
      <c r="E48" s="235">
        <f t="shared" si="15"/>
        <v>737.26805411502858</v>
      </c>
      <c r="F48" s="20">
        <f t="shared" si="15"/>
        <v>841761</v>
      </c>
      <c r="G48" s="20">
        <f t="shared" si="15"/>
        <v>929900</v>
      </c>
      <c r="H48" s="20">
        <f t="shared" si="15"/>
        <v>61728366</v>
      </c>
      <c r="I48" s="20">
        <f t="shared" si="15"/>
        <v>6638.1724916657704</v>
      </c>
      <c r="J48" s="20">
        <f t="shared" si="15"/>
        <v>60798466</v>
      </c>
      <c r="K48" s="20">
        <f t="shared" si="15"/>
        <v>1061989</v>
      </c>
      <c r="L48" s="20">
        <f t="shared" si="15"/>
        <v>62702216</v>
      </c>
      <c r="M48" s="235">
        <f t="shared" si="15"/>
        <v>5904.224620029021</v>
      </c>
      <c r="N48" s="20">
        <f t="shared" si="15"/>
        <v>61640227</v>
      </c>
    </row>
    <row r="49" spans="1:14" s="80" customFormat="1" ht="39.6" customHeight="1" x14ac:dyDescent="0.2">
      <c r="A49" s="151">
        <v>41053900</v>
      </c>
      <c r="B49" s="220" t="s">
        <v>545</v>
      </c>
      <c r="C49" s="227">
        <v>132089</v>
      </c>
      <c r="D49" s="223">
        <v>973850</v>
      </c>
      <c r="E49" s="234">
        <f>IF(C49=0,0,D49/C49*100)</f>
        <v>737.26805411502858</v>
      </c>
      <c r="F49" s="146">
        <f>D49-C49</f>
        <v>841761</v>
      </c>
      <c r="G49" s="18">
        <v>929900</v>
      </c>
      <c r="H49" s="223">
        <v>61728366</v>
      </c>
      <c r="I49" s="224">
        <f>IF(G49=0,0,H49/G49*100)</f>
        <v>6638.1724916657704</v>
      </c>
      <c r="J49" s="147">
        <f>H49-G49</f>
        <v>60798466</v>
      </c>
      <c r="K49" s="18">
        <f>C49+G49</f>
        <v>1061989</v>
      </c>
      <c r="L49" s="18">
        <f>D49+H49</f>
        <v>62702216</v>
      </c>
      <c r="M49" s="234">
        <f>IF(K49=0,0,L49/K49*100)</f>
        <v>5904.224620029021</v>
      </c>
      <c r="N49" s="148">
        <f>L49-K49</f>
        <v>61640227</v>
      </c>
    </row>
    <row r="50" spans="1:14" s="82" customFormat="1" ht="39.6" customHeight="1" x14ac:dyDescent="0.2">
      <c r="A50" s="154"/>
      <c r="B50" s="155" t="s">
        <v>189</v>
      </c>
      <c r="C50" s="156">
        <f>C60+C61</f>
        <v>394696466.98000002</v>
      </c>
      <c r="D50" s="156">
        <f>D60+D61</f>
        <v>399706325.30999994</v>
      </c>
      <c r="E50" s="232">
        <f t="shared" si="13"/>
        <v>101.26929393828443</v>
      </c>
      <c r="F50" s="157">
        <f t="shared" si="1"/>
        <v>5009858.3299999237</v>
      </c>
      <c r="G50" s="156">
        <f t="shared" ref="G50:L50" si="16">G60+G61</f>
        <v>66411706.619999997</v>
      </c>
      <c r="H50" s="156">
        <f t="shared" si="16"/>
        <v>87427325.750000015</v>
      </c>
      <c r="I50" s="221">
        <f t="shared" si="14"/>
        <v>131.64444975077802</v>
      </c>
      <c r="J50" s="158">
        <f t="shared" si="2"/>
        <v>21015619.130000018</v>
      </c>
      <c r="K50" s="156">
        <f t="shared" si="16"/>
        <v>461108173.60000002</v>
      </c>
      <c r="L50" s="156">
        <f t="shared" si="16"/>
        <v>487133651.05999994</v>
      </c>
      <c r="M50" s="232">
        <f t="shared" ref="M50:M82" si="17">IF(K50=0,0,L50/K50*100)</f>
        <v>105.6441154050278</v>
      </c>
      <c r="N50" s="156">
        <f t="shared" si="3"/>
        <v>26025477.459999919</v>
      </c>
    </row>
    <row r="51" spans="1:14" s="80" customFormat="1" ht="31.15" customHeight="1" x14ac:dyDescent="0.2">
      <c r="A51" s="159" t="s">
        <v>190</v>
      </c>
      <c r="B51" s="160" t="s">
        <v>71</v>
      </c>
      <c r="C51" s="161">
        <v>10141569.619999999</v>
      </c>
      <c r="D51" s="223">
        <v>9835769.6300000008</v>
      </c>
      <c r="E51" s="234">
        <f t="shared" si="13"/>
        <v>96.984687760788674</v>
      </c>
      <c r="F51" s="146">
        <f t="shared" si="1"/>
        <v>-305799.98999999836</v>
      </c>
      <c r="G51" s="161">
        <v>3423316.79</v>
      </c>
      <c r="H51" s="223">
        <v>33053535.530000001</v>
      </c>
      <c r="I51" s="224">
        <f t="shared" si="14"/>
        <v>965.54124428548732</v>
      </c>
      <c r="J51" s="147">
        <f t="shared" si="2"/>
        <v>29630218.740000002</v>
      </c>
      <c r="K51" s="18">
        <f t="shared" ref="K51:K59" si="18">C51+G51</f>
        <v>13564886.41</v>
      </c>
      <c r="L51" s="18">
        <f t="shared" ref="L51:L59" si="19">D51+H51</f>
        <v>42889305.160000004</v>
      </c>
      <c r="M51" s="234">
        <f t="shared" si="17"/>
        <v>316.17887436478725</v>
      </c>
      <c r="N51" s="148">
        <f t="shared" si="3"/>
        <v>29324418.750000004</v>
      </c>
    </row>
    <row r="52" spans="1:14" s="80" customFormat="1" ht="32.450000000000003" customHeight="1" x14ac:dyDescent="0.2">
      <c r="A52" s="159" t="s">
        <v>72</v>
      </c>
      <c r="B52" s="160" t="s">
        <v>73</v>
      </c>
      <c r="C52" s="161">
        <v>150490519.27000001</v>
      </c>
      <c r="D52" s="223">
        <v>156227266.81</v>
      </c>
      <c r="E52" s="234">
        <f t="shared" si="13"/>
        <v>103.81203252392763</v>
      </c>
      <c r="F52" s="146">
        <f t="shared" si="1"/>
        <v>5736747.5399999917</v>
      </c>
      <c r="G52" s="161">
        <v>13336960.92</v>
      </c>
      <c r="H52" s="223">
        <v>20413641.350000001</v>
      </c>
      <c r="I52" s="224">
        <f t="shared" si="14"/>
        <v>153.06066706237303</v>
      </c>
      <c r="J52" s="147">
        <f t="shared" si="2"/>
        <v>7076680.4300000016</v>
      </c>
      <c r="K52" s="18">
        <f t="shared" si="18"/>
        <v>163827480.19</v>
      </c>
      <c r="L52" s="18">
        <f t="shared" si="19"/>
        <v>176640908.16</v>
      </c>
      <c r="M52" s="234">
        <f t="shared" si="17"/>
        <v>107.82129344548275</v>
      </c>
      <c r="N52" s="148">
        <f t="shared" si="3"/>
        <v>12813427.969999999</v>
      </c>
    </row>
    <row r="53" spans="1:14" s="80" customFormat="1" ht="30" customHeight="1" x14ac:dyDescent="0.2">
      <c r="A53" s="159" t="s">
        <v>74</v>
      </c>
      <c r="B53" s="160" t="s">
        <v>75</v>
      </c>
      <c r="C53" s="161">
        <v>39422925.350000001</v>
      </c>
      <c r="D53" s="223">
        <v>46543560.689999998</v>
      </c>
      <c r="E53" s="234">
        <f t="shared" si="13"/>
        <v>118.06216884409872</v>
      </c>
      <c r="F53" s="146">
        <f t="shared" si="1"/>
        <v>7120635.3399999961</v>
      </c>
      <c r="G53" s="161">
        <v>1500500</v>
      </c>
      <c r="H53" s="223">
        <v>89542.71</v>
      </c>
      <c r="I53" s="224">
        <f t="shared" si="14"/>
        <v>5.9675248250583142</v>
      </c>
      <c r="J53" s="147">
        <f t="shared" si="2"/>
        <v>-1410957.29</v>
      </c>
      <c r="K53" s="18">
        <f t="shared" si="18"/>
        <v>40923425.350000001</v>
      </c>
      <c r="L53" s="18">
        <f t="shared" si="19"/>
        <v>46633103.399999999</v>
      </c>
      <c r="M53" s="234">
        <f t="shared" si="17"/>
        <v>113.95210200800065</v>
      </c>
      <c r="N53" s="148">
        <f t="shared" si="3"/>
        <v>5709678.049999997</v>
      </c>
    </row>
    <row r="54" spans="1:14" s="80" customFormat="1" ht="43.9" customHeight="1" x14ac:dyDescent="0.2">
      <c r="A54" s="159" t="s">
        <v>76</v>
      </c>
      <c r="B54" s="160" t="s">
        <v>675</v>
      </c>
      <c r="C54" s="161">
        <v>59472397.060000002</v>
      </c>
      <c r="D54" s="223">
        <v>63516039.859999999</v>
      </c>
      <c r="E54" s="234">
        <f t="shared" si="13"/>
        <v>106.79919256646151</v>
      </c>
      <c r="F54" s="146">
        <f t="shared" si="1"/>
        <v>4043642.799999997</v>
      </c>
      <c r="G54" s="161">
        <v>16632821.07</v>
      </c>
      <c r="H54" s="223">
        <v>17406770.190000001</v>
      </c>
      <c r="I54" s="224">
        <f t="shared" si="14"/>
        <v>104.65314402615648</v>
      </c>
      <c r="J54" s="147">
        <f t="shared" si="2"/>
        <v>773949.12000000104</v>
      </c>
      <c r="K54" s="18">
        <f t="shared" si="18"/>
        <v>76105218.129999995</v>
      </c>
      <c r="L54" s="18">
        <f t="shared" si="19"/>
        <v>80922810.049999997</v>
      </c>
      <c r="M54" s="234">
        <f t="shared" si="17"/>
        <v>106.33017293475302</v>
      </c>
      <c r="N54" s="148">
        <f t="shared" si="3"/>
        <v>4817591.9200000018</v>
      </c>
    </row>
    <row r="55" spans="1:14" s="80" customFormat="1" ht="34.15" customHeight="1" x14ac:dyDescent="0.2">
      <c r="A55" s="159" t="s">
        <v>676</v>
      </c>
      <c r="B55" s="160" t="s">
        <v>677</v>
      </c>
      <c r="C55" s="161">
        <v>30852344.800000001</v>
      </c>
      <c r="D55" s="223">
        <v>37116890.280000001</v>
      </c>
      <c r="E55" s="234">
        <f t="shared" si="13"/>
        <v>120.30492502469374</v>
      </c>
      <c r="F55" s="146">
        <f t="shared" si="1"/>
        <v>6264545.4800000004</v>
      </c>
      <c r="G55" s="161">
        <v>1227641.47</v>
      </c>
      <c r="H55" s="223">
        <v>1486070.92</v>
      </c>
      <c r="I55" s="224">
        <f t="shared" si="14"/>
        <v>121.05088955654128</v>
      </c>
      <c r="J55" s="147">
        <f t="shared" si="2"/>
        <v>258429.44999999995</v>
      </c>
      <c r="K55" s="18">
        <f t="shared" si="18"/>
        <v>32079986.27</v>
      </c>
      <c r="L55" s="18">
        <f t="shared" si="19"/>
        <v>38602961.200000003</v>
      </c>
      <c r="M55" s="234">
        <f t="shared" si="17"/>
        <v>120.33347170132689</v>
      </c>
      <c r="N55" s="148">
        <f t="shared" si="3"/>
        <v>6522974.9300000034</v>
      </c>
    </row>
    <row r="56" spans="1:14" s="80" customFormat="1" ht="29.45" customHeight="1" x14ac:dyDescent="0.2">
      <c r="A56" s="159" t="s">
        <v>678</v>
      </c>
      <c r="B56" s="160" t="s">
        <v>679</v>
      </c>
      <c r="C56" s="161">
        <v>19282419.370000001</v>
      </c>
      <c r="D56" s="223">
        <v>22711494.370000001</v>
      </c>
      <c r="E56" s="234">
        <f t="shared" si="13"/>
        <v>117.78342714262831</v>
      </c>
      <c r="F56" s="146">
        <f t="shared" si="1"/>
        <v>3429075</v>
      </c>
      <c r="G56" s="161">
        <v>416.54</v>
      </c>
      <c r="H56" s="223">
        <v>103652.18</v>
      </c>
      <c r="I56" s="224">
        <f t="shared" si="14"/>
        <v>24884.087962740672</v>
      </c>
      <c r="J56" s="147">
        <f t="shared" si="2"/>
        <v>103235.64</v>
      </c>
      <c r="K56" s="18">
        <f t="shared" si="18"/>
        <v>19282835.91</v>
      </c>
      <c r="L56" s="18">
        <f t="shared" si="19"/>
        <v>22815146.550000001</v>
      </c>
      <c r="M56" s="234">
        <f t="shared" si="17"/>
        <v>118.31841880772403</v>
      </c>
      <c r="N56" s="148">
        <f t="shared" si="3"/>
        <v>3532310.6400000006</v>
      </c>
    </row>
    <row r="57" spans="1:14" s="80" customFormat="1" ht="30" customHeight="1" x14ac:dyDescent="0.2">
      <c r="A57" s="159" t="s">
        <v>680</v>
      </c>
      <c r="B57" s="160" t="s">
        <v>681</v>
      </c>
      <c r="C57" s="161">
        <v>500000</v>
      </c>
      <c r="D57" s="223">
        <v>552398.46</v>
      </c>
      <c r="E57" s="234">
        <f t="shared" si="13"/>
        <v>110.47969199999999</v>
      </c>
      <c r="F57" s="146">
        <f t="shared" si="1"/>
        <v>52398.459999999963</v>
      </c>
      <c r="G57" s="161"/>
      <c r="H57" s="223"/>
      <c r="I57" s="224">
        <f t="shared" si="14"/>
        <v>0</v>
      </c>
      <c r="J57" s="147">
        <f t="shared" si="2"/>
        <v>0</v>
      </c>
      <c r="K57" s="18">
        <f t="shared" si="18"/>
        <v>500000</v>
      </c>
      <c r="L57" s="18">
        <f t="shared" si="19"/>
        <v>552398.46</v>
      </c>
      <c r="M57" s="234">
        <f t="shared" si="17"/>
        <v>110.47969199999999</v>
      </c>
      <c r="N57" s="148">
        <f t="shared" si="3"/>
        <v>52398.459999999963</v>
      </c>
    </row>
    <row r="58" spans="1:14" s="80" customFormat="1" ht="31.15" customHeight="1" x14ac:dyDescent="0.2">
      <c r="A58" s="159" t="s">
        <v>682</v>
      </c>
      <c r="B58" s="162" t="s">
        <v>683</v>
      </c>
      <c r="C58" s="161">
        <v>18198823.780000001</v>
      </c>
      <c r="D58" s="223">
        <v>17550609.25</v>
      </c>
      <c r="E58" s="234">
        <f t="shared" si="13"/>
        <v>96.438151510031261</v>
      </c>
      <c r="F58" s="146">
        <f t="shared" si="1"/>
        <v>-648214.53000000119</v>
      </c>
      <c r="G58" s="161">
        <v>29490149.829999998</v>
      </c>
      <c r="H58" s="223">
        <v>9062740.8699999992</v>
      </c>
      <c r="I58" s="224">
        <f t="shared" si="14"/>
        <v>30.731416836616322</v>
      </c>
      <c r="J58" s="147">
        <f t="shared" si="2"/>
        <v>-20427408.960000001</v>
      </c>
      <c r="K58" s="18">
        <f t="shared" si="18"/>
        <v>47688973.609999999</v>
      </c>
      <c r="L58" s="18">
        <f t="shared" si="19"/>
        <v>26613350.119999997</v>
      </c>
      <c r="M58" s="234">
        <f t="shared" si="17"/>
        <v>55.806087037317553</v>
      </c>
      <c r="N58" s="148">
        <f t="shared" si="3"/>
        <v>-21075623.490000002</v>
      </c>
    </row>
    <row r="59" spans="1:14" s="80" customFormat="1" ht="30.6" customHeight="1" x14ac:dyDescent="0.2">
      <c r="A59" s="159" t="s">
        <v>684</v>
      </c>
      <c r="B59" s="162" t="s">
        <v>685</v>
      </c>
      <c r="C59" s="161">
        <v>2134467.73</v>
      </c>
      <c r="D59" s="223">
        <v>5012584.96</v>
      </c>
      <c r="E59" s="234">
        <f t="shared" si="13"/>
        <v>234.84004417344835</v>
      </c>
      <c r="F59" s="146">
        <f t="shared" ref="F59:F114" si="20">D59-C59</f>
        <v>2878117.23</v>
      </c>
      <c r="G59" s="161"/>
      <c r="H59" s="223">
        <v>138757</v>
      </c>
      <c r="I59" s="224">
        <f t="shared" si="14"/>
        <v>0</v>
      </c>
      <c r="J59" s="147">
        <f t="shared" ref="J59:J114" si="21">H59-G59</f>
        <v>138757</v>
      </c>
      <c r="K59" s="18">
        <f t="shared" si="18"/>
        <v>2134467.73</v>
      </c>
      <c r="L59" s="18">
        <f t="shared" si="19"/>
        <v>5151341.96</v>
      </c>
      <c r="M59" s="234">
        <f t="shared" si="17"/>
        <v>241.34082177011877</v>
      </c>
      <c r="N59" s="148">
        <f t="shared" ref="N59:N114" si="22">L59-K59</f>
        <v>3016874.23</v>
      </c>
    </row>
    <row r="60" spans="1:14" s="82" customFormat="1" ht="32.450000000000003" customHeight="1" x14ac:dyDescent="0.2">
      <c r="A60" s="163"/>
      <c r="B60" s="164" t="s">
        <v>686</v>
      </c>
      <c r="C60" s="156">
        <f>SUM(C51:C59)</f>
        <v>330495466.98000002</v>
      </c>
      <c r="D60" s="156">
        <f>SUM(D51:D59)</f>
        <v>359066614.30999994</v>
      </c>
      <c r="E60" s="232">
        <f t="shared" si="13"/>
        <v>108.64494378427554</v>
      </c>
      <c r="F60" s="157">
        <f t="shared" si="20"/>
        <v>28571147.329999924</v>
      </c>
      <c r="G60" s="156">
        <f>SUM(G51:G59)</f>
        <v>65611806.619999997</v>
      </c>
      <c r="H60" s="156">
        <f>SUM(H51:H59)</f>
        <v>81754710.750000015</v>
      </c>
      <c r="I60" s="221">
        <f t="shared" si="14"/>
        <v>124.60365742326518</v>
      </c>
      <c r="J60" s="158">
        <f t="shared" si="21"/>
        <v>16142904.130000018</v>
      </c>
      <c r="K60" s="156">
        <f>SUM(K51:K59)</f>
        <v>396107273.60000002</v>
      </c>
      <c r="L60" s="156">
        <f>SUM(L51:L59)</f>
        <v>440821325.05999994</v>
      </c>
      <c r="M60" s="232">
        <f t="shared" si="17"/>
        <v>111.28836919696492</v>
      </c>
      <c r="N60" s="156">
        <f t="shared" si="22"/>
        <v>44714051.459999919</v>
      </c>
    </row>
    <row r="61" spans="1:14" s="82" customFormat="1" ht="35.450000000000003" customHeight="1" x14ac:dyDescent="0.2">
      <c r="A61" s="163"/>
      <c r="B61" s="164" t="s">
        <v>687</v>
      </c>
      <c r="C61" s="156">
        <f>SUM(C62:C68)</f>
        <v>64201000</v>
      </c>
      <c r="D61" s="156">
        <f>SUM(D62:D68)</f>
        <v>40639711</v>
      </c>
      <c r="E61" s="232">
        <f t="shared" si="13"/>
        <v>63.300744536689457</v>
      </c>
      <c r="F61" s="157">
        <f t="shared" si="20"/>
        <v>-23561289</v>
      </c>
      <c r="G61" s="156">
        <f>SUM(G62:G68)</f>
        <v>799900</v>
      </c>
      <c r="H61" s="156">
        <f>SUM(H62:H68)</f>
        <v>5672615</v>
      </c>
      <c r="I61" s="221">
        <f t="shared" si="14"/>
        <v>709.16552069008628</v>
      </c>
      <c r="J61" s="158">
        <f t="shared" si="21"/>
        <v>4872715</v>
      </c>
      <c r="K61" s="156">
        <f>SUM(K62:K68)</f>
        <v>65000900</v>
      </c>
      <c r="L61" s="156">
        <f>SUM(L62:L68)</f>
        <v>46312326</v>
      </c>
      <c r="M61" s="232">
        <f t="shared" si="17"/>
        <v>71.2487457865968</v>
      </c>
      <c r="N61" s="156">
        <f>SUM(N62:N68)</f>
        <v>-18688574</v>
      </c>
    </row>
    <row r="62" spans="1:14" s="80" customFormat="1" ht="111.6" customHeight="1" x14ac:dyDescent="0.2">
      <c r="A62" s="159">
        <v>9130</v>
      </c>
      <c r="B62" s="165" t="s">
        <v>201</v>
      </c>
      <c r="C62" s="166">
        <v>16779600</v>
      </c>
      <c r="D62" s="223">
        <v>16970400</v>
      </c>
      <c r="E62" s="234">
        <f t="shared" si="13"/>
        <v>101.13709504398199</v>
      </c>
      <c r="F62" s="146">
        <f t="shared" si="20"/>
        <v>190800</v>
      </c>
      <c r="G62" s="19"/>
      <c r="H62" s="121"/>
      <c r="I62" s="224">
        <f t="shared" si="14"/>
        <v>0</v>
      </c>
      <c r="J62" s="147">
        <f t="shared" si="21"/>
        <v>0</v>
      </c>
      <c r="K62" s="18">
        <f t="shared" ref="K62:K68" si="23">C62+G62</f>
        <v>16779600</v>
      </c>
      <c r="L62" s="18">
        <f t="shared" ref="L62:L68" si="24">D62+H62</f>
        <v>16970400</v>
      </c>
      <c r="M62" s="234">
        <f t="shared" si="17"/>
        <v>101.13709504398199</v>
      </c>
      <c r="N62" s="148">
        <f t="shared" si="22"/>
        <v>190800</v>
      </c>
    </row>
    <row r="63" spans="1:14" s="80" customFormat="1" ht="34.15" customHeight="1" x14ac:dyDescent="0.2">
      <c r="A63" s="159">
        <v>9150</v>
      </c>
      <c r="B63" s="220" t="s">
        <v>57</v>
      </c>
      <c r="C63" s="228"/>
      <c r="D63" s="223">
        <v>4021511</v>
      </c>
      <c r="E63" s="234"/>
      <c r="F63" s="146">
        <f t="shared" si="20"/>
        <v>4021511</v>
      </c>
      <c r="G63" s="19"/>
      <c r="H63" s="121"/>
      <c r="I63" s="224"/>
      <c r="J63" s="147">
        <f>H63-G63</f>
        <v>0</v>
      </c>
      <c r="K63" s="18">
        <f t="shared" si="23"/>
        <v>0</v>
      </c>
      <c r="L63" s="18">
        <f t="shared" si="24"/>
        <v>4021511</v>
      </c>
      <c r="M63" s="234">
        <f>IF(K63=0,0,L63/K63*100)</f>
        <v>0</v>
      </c>
      <c r="N63" s="148">
        <f>L63-K63</f>
        <v>4021511</v>
      </c>
    </row>
    <row r="64" spans="1:14" ht="70.150000000000006" customHeight="1" x14ac:dyDescent="0.2">
      <c r="A64" s="168">
        <v>9310</v>
      </c>
      <c r="B64" s="169" t="s">
        <v>535</v>
      </c>
      <c r="C64" s="166">
        <v>10865100</v>
      </c>
      <c r="D64" s="265">
        <v>14523100</v>
      </c>
      <c r="E64" s="234">
        <f t="shared" si="13"/>
        <v>133.66743058048246</v>
      </c>
      <c r="F64" s="146">
        <f t="shared" si="20"/>
        <v>3658000</v>
      </c>
      <c r="G64" s="19"/>
      <c r="H64" s="121"/>
      <c r="I64" s="224">
        <f t="shared" si="14"/>
        <v>0</v>
      </c>
      <c r="J64" s="147">
        <f>H64-G64</f>
        <v>0</v>
      </c>
      <c r="K64" s="18">
        <f t="shared" si="23"/>
        <v>10865100</v>
      </c>
      <c r="L64" s="18">
        <f t="shared" si="24"/>
        <v>14523100</v>
      </c>
      <c r="M64" s="234">
        <f>IF(K64=0,0,L64/K64*100)</f>
        <v>133.66743058048246</v>
      </c>
      <c r="N64" s="148">
        <f>L64-K64</f>
        <v>3658000</v>
      </c>
    </row>
    <row r="65" spans="1:17" ht="84" customHeight="1" x14ac:dyDescent="0.2">
      <c r="A65" s="168" t="s">
        <v>688</v>
      </c>
      <c r="B65" s="169" t="s">
        <v>536</v>
      </c>
      <c r="C65" s="166">
        <v>2724600</v>
      </c>
      <c r="D65" s="223"/>
      <c r="E65" s="234">
        <f t="shared" si="13"/>
        <v>0</v>
      </c>
      <c r="F65" s="146">
        <f t="shared" si="20"/>
        <v>-2724600</v>
      </c>
      <c r="G65" s="19"/>
      <c r="H65" s="121"/>
      <c r="I65" s="224">
        <f t="shared" si="14"/>
        <v>0</v>
      </c>
      <c r="J65" s="147">
        <f t="shared" si="21"/>
        <v>0</v>
      </c>
      <c r="K65" s="18">
        <f t="shared" si="23"/>
        <v>2724600</v>
      </c>
      <c r="L65" s="18">
        <f t="shared" si="24"/>
        <v>0</v>
      </c>
      <c r="M65" s="234">
        <f t="shared" si="17"/>
        <v>0</v>
      </c>
      <c r="N65" s="148">
        <f t="shared" si="22"/>
        <v>-2724600</v>
      </c>
    </row>
    <row r="66" spans="1:17" ht="112.15" customHeight="1" x14ac:dyDescent="0.2">
      <c r="A66" s="168">
        <v>9518</v>
      </c>
      <c r="B66" s="167" t="s">
        <v>471</v>
      </c>
      <c r="C66" s="166"/>
      <c r="D66" s="223">
        <v>124700</v>
      </c>
      <c r="E66" s="234">
        <f t="shared" si="13"/>
        <v>0</v>
      </c>
      <c r="F66" s="146">
        <f t="shared" si="20"/>
        <v>124700</v>
      </c>
      <c r="G66" s="19"/>
      <c r="H66" s="121"/>
      <c r="I66" s="224">
        <f t="shared" si="14"/>
        <v>0</v>
      </c>
      <c r="J66" s="147">
        <f t="shared" si="21"/>
        <v>0</v>
      </c>
      <c r="K66" s="18">
        <f t="shared" si="23"/>
        <v>0</v>
      </c>
      <c r="L66" s="18">
        <f t="shared" si="24"/>
        <v>124700</v>
      </c>
      <c r="M66" s="234">
        <f t="shared" si="17"/>
        <v>0</v>
      </c>
      <c r="N66" s="148">
        <f t="shared" si="22"/>
        <v>124700</v>
      </c>
    </row>
    <row r="67" spans="1:17" ht="72.75" customHeight="1" x14ac:dyDescent="0.2">
      <c r="A67" s="168" t="s">
        <v>100</v>
      </c>
      <c r="B67" s="167" t="s">
        <v>101</v>
      </c>
      <c r="C67" s="121"/>
      <c r="D67" s="223"/>
      <c r="E67" s="234">
        <f>IF(C67=0,0,D67/C67*100)</f>
        <v>0</v>
      </c>
      <c r="F67" s="146">
        <f>D67-C67</f>
        <v>0</v>
      </c>
      <c r="G67" s="63">
        <v>149900</v>
      </c>
      <c r="H67" s="223">
        <v>2547615</v>
      </c>
      <c r="I67" s="224">
        <f>IF(G67=0,0,H67/G67*100)</f>
        <v>1699.5430286857907</v>
      </c>
      <c r="J67" s="147">
        <f>H67-G67</f>
        <v>2397715</v>
      </c>
      <c r="K67" s="18">
        <f t="shared" si="23"/>
        <v>149900</v>
      </c>
      <c r="L67" s="18">
        <f t="shared" si="24"/>
        <v>2547615</v>
      </c>
      <c r="M67" s="234">
        <f>IF(K67=0,0,L67/K67*100)</f>
        <v>1699.5430286857907</v>
      </c>
      <c r="N67" s="148">
        <f>L67-K67</f>
        <v>2397715</v>
      </c>
    </row>
    <row r="68" spans="1:17" ht="84" customHeight="1" x14ac:dyDescent="0.2">
      <c r="A68" s="168" t="s">
        <v>1</v>
      </c>
      <c r="B68" s="149" t="s">
        <v>2</v>
      </c>
      <c r="C68" s="166">
        <v>33831700</v>
      </c>
      <c r="D68" s="166">
        <v>5000000</v>
      </c>
      <c r="E68" s="234">
        <f t="shared" si="13"/>
        <v>14.779038593981383</v>
      </c>
      <c r="F68" s="146">
        <f t="shared" si="20"/>
        <v>-28831700</v>
      </c>
      <c r="G68" s="121">
        <v>650000</v>
      </c>
      <c r="H68" s="121">
        <v>3125000</v>
      </c>
      <c r="I68" s="224">
        <f t="shared" si="14"/>
        <v>480.76923076923077</v>
      </c>
      <c r="J68" s="147">
        <f t="shared" si="21"/>
        <v>2475000</v>
      </c>
      <c r="K68" s="18">
        <f t="shared" si="23"/>
        <v>34481700</v>
      </c>
      <c r="L68" s="18">
        <f t="shared" si="24"/>
        <v>8125000</v>
      </c>
      <c r="M68" s="234">
        <f t="shared" si="17"/>
        <v>23.5632233909581</v>
      </c>
      <c r="N68" s="148">
        <f t="shared" si="22"/>
        <v>-26356700</v>
      </c>
    </row>
    <row r="69" spans="1:17" s="82" customFormat="1" ht="93" customHeight="1" x14ac:dyDescent="0.2">
      <c r="A69" s="163"/>
      <c r="B69" s="170" t="s">
        <v>5</v>
      </c>
      <c r="C69" s="156">
        <f>C70+C98</f>
        <v>394696466.97999996</v>
      </c>
      <c r="D69" s="157">
        <f>D70+D98</f>
        <v>399706325.31</v>
      </c>
      <c r="E69" s="232">
        <f t="shared" si="13"/>
        <v>101.26929393828445</v>
      </c>
      <c r="F69" s="157">
        <f t="shared" si="20"/>
        <v>5009858.3300000429</v>
      </c>
      <c r="G69" s="157">
        <f>G70+G98</f>
        <v>66411706.619999997</v>
      </c>
      <c r="H69" s="157">
        <f>H70+H98</f>
        <v>87427325.75</v>
      </c>
      <c r="I69" s="221">
        <f t="shared" si="14"/>
        <v>131.64444975077799</v>
      </c>
      <c r="J69" s="158">
        <f t="shared" si="21"/>
        <v>21015619.130000003</v>
      </c>
      <c r="K69" s="156">
        <f>K70+K98</f>
        <v>461108173.60000002</v>
      </c>
      <c r="L69" s="156">
        <f>L70+L98</f>
        <v>487133651.06</v>
      </c>
      <c r="M69" s="232">
        <f t="shared" si="17"/>
        <v>105.6441154050278</v>
      </c>
      <c r="N69" s="156">
        <f t="shared" si="22"/>
        <v>26025477.459999979</v>
      </c>
    </row>
    <row r="70" spans="1:17" s="9" customFormat="1" ht="21.6" customHeight="1" x14ac:dyDescent="0.2">
      <c r="A70" s="128">
        <v>2000</v>
      </c>
      <c r="B70" s="171" t="s">
        <v>6</v>
      </c>
      <c r="C70" s="120">
        <f>C71+C75+C90+C93+C97</f>
        <v>394696466.97999996</v>
      </c>
      <c r="D70" s="120">
        <f>D71+D75+D90+D93+D97</f>
        <v>399706325.31</v>
      </c>
      <c r="E70" s="233">
        <f t="shared" si="13"/>
        <v>101.26929393828445</v>
      </c>
      <c r="F70" s="140">
        <f t="shared" si="20"/>
        <v>5009858.3300000429</v>
      </c>
      <c r="G70" s="120">
        <f>G71+G75+G90+G93+G97</f>
        <v>47949708.769999996</v>
      </c>
      <c r="H70" s="120">
        <f>H71+H75+H90+H93+H97</f>
        <v>33396640.039999999</v>
      </c>
      <c r="I70" s="222">
        <f t="shared" si="14"/>
        <v>69.649307361163366</v>
      </c>
      <c r="J70" s="141">
        <f t="shared" si="21"/>
        <v>-14553068.729999997</v>
      </c>
      <c r="K70" s="120">
        <f>K71+K75+K90+K93+K97</f>
        <v>442646175.75</v>
      </c>
      <c r="L70" s="120">
        <f>L71+L75+L90+L93+L97</f>
        <v>433102965.35000002</v>
      </c>
      <c r="M70" s="233">
        <f t="shared" si="17"/>
        <v>97.844054478990955</v>
      </c>
      <c r="N70" s="142">
        <f t="shared" si="22"/>
        <v>-9543210.3999999762</v>
      </c>
    </row>
    <row r="71" spans="1:17" s="9" customFormat="1" ht="37.9" customHeight="1" x14ac:dyDescent="0.2">
      <c r="A71" s="128">
        <v>2100</v>
      </c>
      <c r="B71" s="171" t="s">
        <v>7</v>
      </c>
      <c r="C71" s="172">
        <f>C72+C74</f>
        <v>153232957.16</v>
      </c>
      <c r="D71" s="172">
        <f>D72+D74</f>
        <v>167173649.32999998</v>
      </c>
      <c r="E71" s="233">
        <f t="shared" si="13"/>
        <v>109.09771137252389</v>
      </c>
      <c r="F71" s="140">
        <f t="shared" si="20"/>
        <v>13940692.169999987</v>
      </c>
      <c r="G71" s="172">
        <f>G72+G74</f>
        <v>3275654.47</v>
      </c>
      <c r="H71" s="172">
        <f>H72+H74</f>
        <v>3868842.55</v>
      </c>
      <c r="I71" s="222">
        <f t="shared" si="14"/>
        <v>118.10899426153453</v>
      </c>
      <c r="J71" s="141">
        <f t="shared" si="21"/>
        <v>593188.07999999961</v>
      </c>
      <c r="K71" s="172">
        <f>K72+K74</f>
        <v>156508611.63</v>
      </c>
      <c r="L71" s="172">
        <f>L72+L74</f>
        <v>171042491.88</v>
      </c>
      <c r="M71" s="233">
        <f t="shared" si="17"/>
        <v>109.28631344859116</v>
      </c>
      <c r="N71" s="142">
        <f t="shared" si="22"/>
        <v>14533880.25</v>
      </c>
      <c r="Q71" s="110"/>
    </row>
    <row r="72" spans="1:17" s="9" customFormat="1" ht="24.6" customHeight="1" x14ac:dyDescent="0.2">
      <c r="A72" s="128">
        <v>2110</v>
      </c>
      <c r="B72" s="171" t="s">
        <v>8</v>
      </c>
      <c r="C72" s="172">
        <f>C73</f>
        <v>125945574.33</v>
      </c>
      <c r="D72" s="172">
        <f>D73</f>
        <v>137570585.25</v>
      </c>
      <c r="E72" s="233">
        <f t="shared" si="13"/>
        <v>109.23018611955382</v>
      </c>
      <c r="F72" s="140">
        <f t="shared" si="20"/>
        <v>11625010.920000002</v>
      </c>
      <c r="G72" s="172">
        <f>G73</f>
        <v>2681338.1800000002</v>
      </c>
      <c r="H72" s="172">
        <f>H73</f>
        <v>3195182.28</v>
      </c>
      <c r="I72" s="222">
        <f t="shared" si="14"/>
        <v>119.16371846836566</v>
      </c>
      <c r="J72" s="141">
        <f t="shared" si="21"/>
        <v>513844.09999999963</v>
      </c>
      <c r="K72" s="172">
        <f>K73</f>
        <v>128626912.51000001</v>
      </c>
      <c r="L72" s="172">
        <f>L73</f>
        <v>140765767.53</v>
      </c>
      <c r="M72" s="233">
        <f t="shared" si="17"/>
        <v>109.43725911096269</v>
      </c>
      <c r="N72" s="142">
        <f t="shared" si="22"/>
        <v>12138855.019999996</v>
      </c>
      <c r="Q72" s="110"/>
    </row>
    <row r="73" spans="1:17" s="80" customFormat="1" ht="27" customHeight="1" x14ac:dyDescent="0.2">
      <c r="A73" s="173">
        <v>2111</v>
      </c>
      <c r="B73" s="174" t="s">
        <v>9</v>
      </c>
      <c r="C73" s="175">
        <v>125945574.33</v>
      </c>
      <c r="D73" s="161">
        <v>137570585.25</v>
      </c>
      <c r="E73" s="234">
        <f t="shared" si="13"/>
        <v>109.23018611955382</v>
      </c>
      <c r="F73" s="146">
        <f t="shared" si="20"/>
        <v>11625010.920000002</v>
      </c>
      <c r="G73" s="175">
        <v>2681338.1800000002</v>
      </c>
      <c r="H73" s="223">
        <v>3195182.28</v>
      </c>
      <c r="I73" s="224">
        <f t="shared" si="14"/>
        <v>119.16371846836566</v>
      </c>
      <c r="J73" s="147">
        <f t="shared" si="21"/>
        <v>513844.09999999963</v>
      </c>
      <c r="K73" s="18">
        <f>C73+G73</f>
        <v>128626912.51000001</v>
      </c>
      <c r="L73" s="18">
        <f>D73+H73</f>
        <v>140765767.53</v>
      </c>
      <c r="M73" s="234">
        <f t="shared" si="17"/>
        <v>109.43725911096269</v>
      </c>
      <c r="N73" s="148">
        <f t="shared" si="22"/>
        <v>12138855.019999996</v>
      </c>
      <c r="Q73" s="119"/>
    </row>
    <row r="74" spans="1:17" s="80" customFormat="1" ht="22.9" customHeight="1" x14ac:dyDescent="0.2">
      <c r="A74" s="173">
        <v>2120</v>
      </c>
      <c r="B74" s="174" t="s">
        <v>10</v>
      </c>
      <c r="C74" s="175">
        <v>27287382.829999998</v>
      </c>
      <c r="D74" s="161">
        <v>29603064.079999998</v>
      </c>
      <c r="E74" s="234">
        <f t="shared" ref="E74:E127" si="25">IF(C74=0,0,D74/C74*100)</f>
        <v>108.48627097888669</v>
      </c>
      <c r="F74" s="146">
        <f t="shared" si="20"/>
        <v>2315681.25</v>
      </c>
      <c r="G74" s="175">
        <v>594316.29</v>
      </c>
      <c r="H74" s="223">
        <v>673660.27</v>
      </c>
      <c r="I74" s="224">
        <f t="shared" si="14"/>
        <v>113.3504636058352</v>
      </c>
      <c r="J74" s="147">
        <f t="shared" si="21"/>
        <v>79343.979999999981</v>
      </c>
      <c r="K74" s="18">
        <f>C74+G74</f>
        <v>27881699.119999997</v>
      </c>
      <c r="L74" s="18">
        <f>D74+H74</f>
        <v>30276724.349999998</v>
      </c>
      <c r="M74" s="234">
        <f t="shared" si="17"/>
        <v>108.5899543628674</v>
      </c>
      <c r="N74" s="148">
        <f t="shared" si="22"/>
        <v>2395025.2300000004</v>
      </c>
    </row>
    <row r="75" spans="1:17" s="9" customFormat="1" ht="27" customHeight="1" x14ac:dyDescent="0.2">
      <c r="A75" s="128">
        <v>2200</v>
      </c>
      <c r="B75" s="171" t="s">
        <v>11</v>
      </c>
      <c r="C75" s="172">
        <f>SUM(C76:C80)+C81+C87</f>
        <v>86145238.030000001</v>
      </c>
      <c r="D75" s="172">
        <f>SUM(D76:D80)+D81+D87</f>
        <v>84873616.219999999</v>
      </c>
      <c r="E75" s="233">
        <f t="shared" si="25"/>
        <v>98.523862909802205</v>
      </c>
      <c r="F75" s="140">
        <f t="shared" si="20"/>
        <v>-1271621.8100000024</v>
      </c>
      <c r="G75" s="172">
        <f>SUM(G76:G80)+G81+G87</f>
        <v>23480019.969999999</v>
      </c>
      <c r="H75" s="172">
        <f>SUM(H76:H80)+H81+H87</f>
        <v>23790079.010000002</v>
      </c>
      <c r="I75" s="222">
        <f t="shared" si="14"/>
        <v>101.3205228973236</v>
      </c>
      <c r="J75" s="141">
        <f t="shared" si="21"/>
        <v>310059.04000000283</v>
      </c>
      <c r="K75" s="172">
        <f>SUM(K76:K80)+K81+K87</f>
        <v>109625258</v>
      </c>
      <c r="L75" s="172">
        <f>SUM(L76:L80)+L81+L87</f>
        <v>108663695.22999999</v>
      </c>
      <c r="M75" s="233">
        <f t="shared" si="17"/>
        <v>99.122863847672761</v>
      </c>
      <c r="N75" s="142">
        <f t="shared" si="22"/>
        <v>-961562.77000001073</v>
      </c>
    </row>
    <row r="76" spans="1:17" s="80" customFormat="1" ht="41.45" customHeight="1" x14ac:dyDescent="0.2">
      <c r="A76" s="173">
        <v>2210</v>
      </c>
      <c r="B76" s="174" t="s">
        <v>12</v>
      </c>
      <c r="C76" s="175">
        <v>2666083.44</v>
      </c>
      <c r="D76" s="161">
        <v>3157441.46</v>
      </c>
      <c r="E76" s="234">
        <f t="shared" si="25"/>
        <v>118.42995656580051</v>
      </c>
      <c r="F76" s="146">
        <f t="shared" si="20"/>
        <v>491358.02</v>
      </c>
      <c r="G76" s="175">
        <v>10617779.289999999</v>
      </c>
      <c r="H76" s="223">
        <v>6135781.5700000003</v>
      </c>
      <c r="I76" s="224">
        <f t="shared" si="14"/>
        <v>57.787804798116127</v>
      </c>
      <c r="J76" s="147">
        <f t="shared" si="21"/>
        <v>-4481997.7199999988</v>
      </c>
      <c r="K76" s="18">
        <f t="shared" ref="K76:L80" si="26">C76+G76</f>
        <v>13283862.729999999</v>
      </c>
      <c r="L76" s="18">
        <f t="shared" si="26"/>
        <v>9293223.0300000012</v>
      </c>
      <c r="M76" s="234">
        <f t="shared" si="17"/>
        <v>69.958740306856527</v>
      </c>
      <c r="N76" s="148">
        <f t="shared" si="22"/>
        <v>-3990639.6999999974</v>
      </c>
    </row>
    <row r="77" spans="1:17" s="80" customFormat="1" ht="39.6" customHeight="1" x14ac:dyDescent="0.2">
      <c r="A77" s="173">
        <v>2220</v>
      </c>
      <c r="B77" s="174" t="s">
        <v>13</v>
      </c>
      <c r="C77" s="175">
        <v>288168.45</v>
      </c>
      <c r="D77" s="161">
        <v>370354.58</v>
      </c>
      <c r="E77" s="234">
        <f t="shared" si="25"/>
        <v>128.52016936621618</v>
      </c>
      <c r="F77" s="146">
        <f t="shared" si="20"/>
        <v>82186.13</v>
      </c>
      <c r="G77" s="175">
        <v>998389.45</v>
      </c>
      <c r="H77" s="223">
        <v>1115489.76</v>
      </c>
      <c r="I77" s="224">
        <f t="shared" si="14"/>
        <v>111.72892101373868</v>
      </c>
      <c r="J77" s="147">
        <f t="shared" si="21"/>
        <v>117100.31000000006</v>
      </c>
      <c r="K77" s="18">
        <f t="shared" si="26"/>
        <v>1286557.8999999999</v>
      </c>
      <c r="L77" s="18">
        <f t="shared" si="26"/>
        <v>1485844.34</v>
      </c>
      <c r="M77" s="234">
        <f t="shared" si="17"/>
        <v>115.48989283731422</v>
      </c>
      <c r="N77" s="148">
        <f t="shared" si="22"/>
        <v>199286.44000000018</v>
      </c>
    </row>
    <row r="78" spans="1:17" s="80" customFormat="1" ht="24.6" customHeight="1" x14ac:dyDescent="0.2">
      <c r="A78" s="173">
        <v>2230</v>
      </c>
      <c r="B78" s="174" t="s">
        <v>14</v>
      </c>
      <c r="C78" s="175">
        <v>6088431.4500000002</v>
      </c>
      <c r="D78" s="161">
        <v>6012464.3099999996</v>
      </c>
      <c r="E78" s="234">
        <f t="shared" si="25"/>
        <v>98.752270751114381</v>
      </c>
      <c r="F78" s="146">
        <f t="shared" si="20"/>
        <v>-75967.140000000596</v>
      </c>
      <c r="G78" s="175">
        <v>4783507.32</v>
      </c>
      <c r="H78" s="223">
        <v>6288826.3600000003</v>
      </c>
      <c r="I78" s="224">
        <f t="shared" si="14"/>
        <v>131.46893982384458</v>
      </c>
      <c r="J78" s="147">
        <f t="shared" si="21"/>
        <v>1505319.04</v>
      </c>
      <c r="K78" s="18">
        <f t="shared" si="26"/>
        <v>10871938.77</v>
      </c>
      <c r="L78" s="18">
        <f t="shared" si="26"/>
        <v>12301290.67</v>
      </c>
      <c r="M78" s="234">
        <f t="shared" si="17"/>
        <v>113.14716657478013</v>
      </c>
      <c r="N78" s="148">
        <f t="shared" si="22"/>
        <v>1429351.9000000004</v>
      </c>
    </row>
    <row r="79" spans="1:17" s="80" customFormat="1" ht="24.6" customHeight="1" x14ac:dyDescent="0.2">
      <c r="A79" s="173">
        <v>2240</v>
      </c>
      <c r="B79" s="174" t="s">
        <v>15</v>
      </c>
      <c r="C79" s="175">
        <v>6210380.0099999998</v>
      </c>
      <c r="D79" s="161">
        <v>5639010</v>
      </c>
      <c r="E79" s="234">
        <f t="shared" si="25"/>
        <v>90.799757678596549</v>
      </c>
      <c r="F79" s="146">
        <f t="shared" si="20"/>
        <v>-571370.00999999978</v>
      </c>
      <c r="G79" s="175">
        <v>643871.09</v>
      </c>
      <c r="H79" s="223">
        <v>3018657.82</v>
      </c>
      <c r="I79" s="224">
        <f t="shared" si="14"/>
        <v>468.82953232144649</v>
      </c>
      <c r="J79" s="147">
        <f t="shared" si="21"/>
        <v>2374786.73</v>
      </c>
      <c r="K79" s="18">
        <f t="shared" si="26"/>
        <v>6854251.0999999996</v>
      </c>
      <c r="L79" s="18">
        <f t="shared" si="26"/>
        <v>8657667.8200000003</v>
      </c>
      <c r="M79" s="234">
        <f t="shared" si="17"/>
        <v>126.31092286654047</v>
      </c>
      <c r="N79" s="148">
        <f t="shared" si="22"/>
        <v>1803416.7200000007</v>
      </c>
    </row>
    <row r="80" spans="1:17" s="80" customFormat="1" ht="25.9" customHeight="1" x14ac:dyDescent="0.2">
      <c r="A80" s="173">
        <v>2250</v>
      </c>
      <c r="B80" s="174" t="s">
        <v>16</v>
      </c>
      <c r="C80" s="175">
        <v>156598.5</v>
      </c>
      <c r="D80" s="161">
        <v>203248.9</v>
      </c>
      <c r="E80" s="234">
        <f t="shared" si="25"/>
        <v>129.78981280152746</v>
      </c>
      <c r="F80" s="146">
        <f t="shared" si="20"/>
        <v>46650.399999999994</v>
      </c>
      <c r="G80" s="175">
        <v>59698.15</v>
      </c>
      <c r="H80" s="223">
        <v>119703.61</v>
      </c>
      <c r="I80" s="224">
        <f t="shared" si="14"/>
        <v>200.51477307085733</v>
      </c>
      <c r="J80" s="147">
        <f t="shared" si="21"/>
        <v>60005.46</v>
      </c>
      <c r="K80" s="18">
        <f t="shared" si="26"/>
        <v>216296.65</v>
      </c>
      <c r="L80" s="18">
        <f t="shared" si="26"/>
        <v>322952.51</v>
      </c>
      <c r="M80" s="234">
        <f t="shared" si="17"/>
        <v>149.30999162492807</v>
      </c>
      <c r="N80" s="148">
        <f t="shared" si="22"/>
        <v>106655.86000000002</v>
      </c>
    </row>
    <row r="81" spans="1:14" s="9" customFormat="1" ht="37.9" customHeight="1" x14ac:dyDescent="0.2">
      <c r="A81" s="128">
        <v>2270</v>
      </c>
      <c r="B81" s="171" t="s">
        <v>428</v>
      </c>
      <c r="C81" s="172">
        <f>SUM(C82:C86)</f>
        <v>19362042.490000002</v>
      </c>
      <c r="D81" s="172">
        <f>SUM(D82:D86)</f>
        <v>22172718.490000002</v>
      </c>
      <c r="E81" s="233">
        <f t="shared" si="25"/>
        <v>114.51642305532405</v>
      </c>
      <c r="F81" s="140">
        <f t="shared" si="20"/>
        <v>2810676</v>
      </c>
      <c r="G81" s="172">
        <f>SUM(G82:G86)</f>
        <v>2295903.19</v>
      </c>
      <c r="H81" s="172">
        <f>SUM(H82:H86)</f>
        <v>1998858.7799999998</v>
      </c>
      <c r="I81" s="222">
        <f t="shared" ref="I81:I127" si="27">IF(G81=0,0,H81/G81*100)</f>
        <v>87.061980169991386</v>
      </c>
      <c r="J81" s="141">
        <f t="shared" si="21"/>
        <v>-297044.41000000015</v>
      </c>
      <c r="K81" s="172">
        <f>SUM(K82:K86)</f>
        <v>21657945.68</v>
      </c>
      <c r="L81" s="172">
        <f>SUM(L82:L86)</f>
        <v>24171577.27</v>
      </c>
      <c r="M81" s="233">
        <f t="shared" si="17"/>
        <v>111.60604808572039</v>
      </c>
      <c r="N81" s="142">
        <f t="shared" si="22"/>
        <v>2513631.59</v>
      </c>
    </row>
    <row r="82" spans="1:14" s="80" customFormat="1" ht="24.6" customHeight="1" x14ac:dyDescent="0.2">
      <c r="A82" s="173">
        <v>2271</v>
      </c>
      <c r="B82" s="174" t="s">
        <v>429</v>
      </c>
      <c r="C82" s="175">
        <v>907241.62</v>
      </c>
      <c r="D82" s="161">
        <v>668022.47</v>
      </c>
      <c r="E82" s="234">
        <f t="shared" si="25"/>
        <v>73.632255760047698</v>
      </c>
      <c r="F82" s="146">
        <f t="shared" si="20"/>
        <v>-239219.15000000002</v>
      </c>
      <c r="G82" s="63"/>
      <c r="H82" s="63">
        <v>4000</v>
      </c>
      <c r="I82" s="224">
        <f>IF(G83=0,0,H82/G83*100)</f>
        <v>2.5961783475870015</v>
      </c>
      <c r="J82" s="147">
        <f t="shared" si="21"/>
        <v>4000</v>
      </c>
      <c r="K82" s="18">
        <f>C82+G82</f>
        <v>907241.62</v>
      </c>
      <c r="L82" s="18">
        <f>D82+H82</f>
        <v>672022.47</v>
      </c>
      <c r="M82" s="234">
        <f t="shared" si="17"/>
        <v>74.073152640417888</v>
      </c>
      <c r="N82" s="148">
        <f t="shared" si="22"/>
        <v>-235219.15000000002</v>
      </c>
    </row>
    <row r="83" spans="1:14" s="80" customFormat="1" ht="38.450000000000003" customHeight="1" x14ac:dyDescent="0.2">
      <c r="A83" s="173">
        <v>2272</v>
      </c>
      <c r="B83" s="174" t="s">
        <v>430</v>
      </c>
      <c r="C83" s="175">
        <v>612958.21</v>
      </c>
      <c r="D83" s="161">
        <v>746545.02</v>
      </c>
      <c r="E83" s="234">
        <f t="shared" si="25"/>
        <v>121.79378754058945</v>
      </c>
      <c r="F83" s="146">
        <f t="shared" si="20"/>
        <v>133586.81000000006</v>
      </c>
      <c r="G83" s="175">
        <v>154072.62</v>
      </c>
      <c r="H83" s="223">
        <v>98308.7</v>
      </c>
      <c r="I83" s="224">
        <f t="shared" si="27"/>
        <v>63.806729579856572</v>
      </c>
      <c r="J83" s="147">
        <f t="shared" si="21"/>
        <v>-55763.92</v>
      </c>
      <c r="K83" s="18">
        <f>C83+G83</f>
        <v>767030.83</v>
      </c>
      <c r="L83" s="18">
        <f t="shared" ref="L83:L127" si="28">D83+H83</f>
        <v>844853.72</v>
      </c>
      <c r="M83" s="234">
        <f t="shared" ref="M83:M126" si="29">IF(K83=0,0,L83/K83*100)</f>
        <v>110.14599243683595</v>
      </c>
      <c r="N83" s="148">
        <f t="shared" si="22"/>
        <v>77822.890000000014</v>
      </c>
    </row>
    <row r="84" spans="1:14" s="80" customFormat="1" ht="24" customHeight="1" x14ac:dyDescent="0.2">
      <c r="A84" s="173">
        <v>2273</v>
      </c>
      <c r="B84" s="174" t="s">
        <v>431</v>
      </c>
      <c r="C84" s="175">
        <v>7796454.4800000004</v>
      </c>
      <c r="D84" s="161">
        <v>9777030.7599999998</v>
      </c>
      <c r="E84" s="234">
        <f t="shared" si="25"/>
        <v>125.4035508714982</v>
      </c>
      <c r="F84" s="146">
        <f t="shared" si="20"/>
        <v>1980576.2799999993</v>
      </c>
      <c r="G84" s="175">
        <v>812246.72</v>
      </c>
      <c r="H84" s="223">
        <v>1269605.68</v>
      </c>
      <c r="I84" s="224">
        <f t="shared" si="27"/>
        <v>156.30788635256044</v>
      </c>
      <c r="J84" s="147">
        <f t="shared" si="21"/>
        <v>457358.95999999996</v>
      </c>
      <c r="K84" s="18">
        <f t="shared" ref="K84:K127" si="30">C84+G84</f>
        <v>8608701.2000000011</v>
      </c>
      <c r="L84" s="18">
        <f t="shared" si="28"/>
        <v>11046636.439999999</v>
      </c>
      <c r="M84" s="234">
        <f t="shared" si="29"/>
        <v>128.31943150727543</v>
      </c>
      <c r="N84" s="148">
        <f t="shared" si="22"/>
        <v>2437935.2399999984</v>
      </c>
    </row>
    <row r="85" spans="1:14" s="80" customFormat="1" ht="24" customHeight="1" x14ac:dyDescent="0.2">
      <c r="A85" s="173">
        <v>2274</v>
      </c>
      <c r="B85" s="174" t="s">
        <v>432</v>
      </c>
      <c r="C85" s="175">
        <v>9649638.1500000004</v>
      </c>
      <c r="D85" s="161">
        <v>10351197.67</v>
      </c>
      <c r="E85" s="234">
        <f t="shared" si="25"/>
        <v>107.27031945752286</v>
      </c>
      <c r="F85" s="146">
        <f t="shared" si="20"/>
        <v>701559.51999999955</v>
      </c>
      <c r="G85" s="175">
        <v>1291870.1000000001</v>
      </c>
      <c r="H85" s="223">
        <v>600746.9</v>
      </c>
      <c r="I85" s="224">
        <f t="shared" si="27"/>
        <v>46.502113486487531</v>
      </c>
      <c r="J85" s="147">
        <f t="shared" si="21"/>
        <v>-691123.20000000007</v>
      </c>
      <c r="K85" s="18">
        <f t="shared" si="30"/>
        <v>10941508.25</v>
      </c>
      <c r="L85" s="18">
        <f t="shared" si="28"/>
        <v>10951944.57</v>
      </c>
      <c r="M85" s="234">
        <f t="shared" si="29"/>
        <v>100.09538282804841</v>
      </c>
      <c r="N85" s="148">
        <f t="shared" si="22"/>
        <v>10436.320000000298</v>
      </c>
    </row>
    <row r="86" spans="1:14" s="80" customFormat="1" ht="31.9" customHeight="1" x14ac:dyDescent="0.2">
      <c r="A86" s="173">
        <v>2275</v>
      </c>
      <c r="B86" s="174" t="s">
        <v>601</v>
      </c>
      <c r="C86" s="175">
        <v>395750.03</v>
      </c>
      <c r="D86" s="161">
        <v>629922.56999999995</v>
      </c>
      <c r="E86" s="234">
        <f t="shared" si="25"/>
        <v>159.17183126934947</v>
      </c>
      <c r="F86" s="146">
        <f t="shared" si="20"/>
        <v>234172.53999999992</v>
      </c>
      <c r="G86" s="175">
        <v>37713.75</v>
      </c>
      <c r="H86" s="223">
        <v>26197.5</v>
      </c>
      <c r="I86" s="224">
        <f t="shared" si="27"/>
        <v>69.464054887143277</v>
      </c>
      <c r="J86" s="147">
        <f t="shared" si="21"/>
        <v>-11516.25</v>
      </c>
      <c r="K86" s="18">
        <f t="shared" si="30"/>
        <v>433463.78</v>
      </c>
      <c r="L86" s="18">
        <f t="shared" si="28"/>
        <v>656120.06999999995</v>
      </c>
      <c r="M86" s="234">
        <f t="shared" si="29"/>
        <v>151.36675779461893</v>
      </c>
      <c r="N86" s="148">
        <f t="shared" si="22"/>
        <v>222656.28999999992</v>
      </c>
    </row>
    <row r="87" spans="1:14" s="9" customFormat="1" ht="48.6" customHeight="1" x14ac:dyDescent="0.2">
      <c r="A87" s="128">
        <v>2280</v>
      </c>
      <c r="B87" s="171" t="s">
        <v>602</v>
      </c>
      <c r="C87" s="176">
        <f>C88+C89</f>
        <v>51373533.689999998</v>
      </c>
      <c r="D87" s="176">
        <f>D88+D89</f>
        <v>47318378.479999997</v>
      </c>
      <c r="E87" s="233">
        <f t="shared" si="25"/>
        <v>92.106528559102514</v>
      </c>
      <c r="F87" s="140">
        <f t="shared" si="20"/>
        <v>-4055155.2100000009</v>
      </c>
      <c r="G87" s="176">
        <f>G88+G89</f>
        <v>4080871.48</v>
      </c>
      <c r="H87" s="176">
        <f>H88+H89</f>
        <v>5112761.1100000003</v>
      </c>
      <c r="I87" s="222">
        <f t="shared" si="27"/>
        <v>125.28601145753309</v>
      </c>
      <c r="J87" s="141">
        <f t="shared" si="21"/>
        <v>1031889.6300000004</v>
      </c>
      <c r="K87" s="176">
        <f>K88+K89</f>
        <v>55454405.169999994</v>
      </c>
      <c r="L87" s="176">
        <f>L88+L89</f>
        <v>52431139.589999996</v>
      </c>
      <c r="M87" s="233">
        <f t="shared" si="29"/>
        <v>94.54819581829085</v>
      </c>
      <c r="N87" s="142">
        <f t="shared" si="22"/>
        <v>-3023265.5799999982</v>
      </c>
    </row>
    <row r="88" spans="1:14" s="80" customFormat="1" ht="52.15" customHeight="1" x14ac:dyDescent="0.2">
      <c r="A88" s="173">
        <v>2281</v>
      </c>
      <c r="B88" s="177" t="s">
        <v>603</v>
      </c>
      <c r="C88" s="19"/>
      <c r="D88" s="121"/>
      <c r="E88" s="234">
        <f t="shared" si="25"/>
        <v>0</v>
      </c>
      <c r="F88" s="146">
        <f t="shared" si="20"/>
        <v>0</v>
      </c>
      <c r="G88" s="63">
        <v>700000</v>
      </c>
      <c r="H88" s="223"/>
      <c r="I88" s="224">
        <f t="shared" si="27"/>
        <v>0</v>
      </c>
      <c r="J88" s="147">
        <f t="shared" si="21"/>
        <v>-700000</v>
      </c>
      <c r="K88" s="18">
        <f t="shared" si="30"/>
        <v>700000</v>
      </c>
      <c r="L88" s="18">
        <f t="shared" si="28"/>
        <v>0</v>
      </c>
      <c r="M88" s="234">
        <f t="shared" si="29"/>
        <v>0</v>
      </c>
      <c r="N88" s="148">
        <f t="shared" si="22"/>
        <v>-700000</v>
      </c>
    </row>
    <row r="89" spans="1:14" s="80" customFormat="1" ht="50.45" customHeight="1" x14ac:dyDescent="0.2">
      <c r="A89" s="173">
        <v>2282</v>
      </c>
      <c r="B89" s="174" t="s">
        <v>604</v>
      </c>
      <c r="C89" s="175">
        <v>51373533.689999998</v>
      </c>
      <c r="D89" s="161">
        <v>47318378.479999997</v>
      </c>
      <c r="E89" s="234">
        <f t="shared" si="25"/>
        <v>92.106528559102514</v>
      </c>
      <c r="F89" s="146">
        <f t="shared" si="20"/>
        <v>-4055155.2100000009</v>
      </c>
      <c r="G89" s="175">
        <v>3380871.48</v>
      </c>
      <c r="H89" s="223">
        <v>5112761.1100000003</v>
      </c>
      <c r="I89" s="224">
        <f t="shared" si="27"/>
        <v>151.22613031122972</v>
      </c>
      <c r="J89" s="147">
        <f t="shared" si="21"/>
        <v>1731889.6300000004</v>
      </c>
      <c r="K89" s="18">
        <f t="shared" si="30"/>
        <v>54754405.169999994</v>
      </c>
      <c r="L89" s="18">
        <f t="shared" si="28"/>
        <v>52431139.589999996</v>
      </c>
      <c r="M89" s="234">
        <f t="shared" si="29"/>
        <v>95.756933943877598</v>
      </c>
      <c r="N89" s="148">
        <f t="shared" si="22"/>
        <v>-2323265.5799999982</v>
      </c>
    </row>
    <row r="90" spans="1:14" s="9" customFormat="1" ht="27" customHeight="1" x14ac:dyDescent="0.2">
      <c r="A90" s="128">
        <v>2600</v>
      </c>
      <c r="B90" s="171" t="s">
        <v>605</v>
      </c>
      <c r="C90" s="139">
        <f>SUM(C91:C92)</f>
        <v>124810857.44</v>
      </c>
      <c r="D90" s="139">
        <f>SUM(D91:D92)</f>
        <v>118910081.68000001</v>
      </c>
      <c r="E90" s="233">
        <f t="shared" si="25"/>
        <v>95.272225605182896</v>
      </c>
      <c r="F90" s="140">
        <f t="shared" si="20"/>
        <v>-5900775.7599999905</v>
      </c>
      <c r="G90" s="139">
        <f>SUM(G91:G92)</f>
        <v>20901018.050000001</v>
      </c>
      <c r="H90" s="139">
        <f>SUM(H91:H92)</f>
        <v>5132193.4000000004</v>
      </c>
      <c r="I90" s="222">
        <f t="shared" si="27"/>
        <v>24.554753207344369</v>
      </c>
      <c r="J90" s="141">
        <f t="shared" si="21"/>
        <v>-15768824.65</v>
      </c>
      <c r="K90" s="139">
        <f>SUM(K91:K92)</f>
        <v>145711875.49000001</v>
      </c>
      <c r="L90" s="139">
        <f>SUM(L91:L92)</f>
        <v>124042275.08000001</v>
      </c>
      <c r="M90" s="233">
        <f t="shared" si="29"/>
        <v>85.128459614475858</v>
      </c>
      <c r="N90" s="142">
        <f t="shared" si="22"/>
        <v>-21669600.409999996</v>
      </c>
    </row>
    <row r="91" spans="1:14" s="80" customFormat="1" ht="65.45" customHeight="1" x14ac:dyDescent="0.2">
      <c r="A91" s="173">
        <v>2610</v>
      </c>
      <c r="B91" s="174" t="s">
        <v>606</v>
      </c>
      <c r="C91" s="175">
        <v>60609857.439999998</v>
      </c>
      <c r="D91" s="161">
        <v>78270370.680000007</v>
      </c>
      <c r="E91" s="234">
        <f t="shared" si="25"/>
        <v>129.13802141422758</v>
      </c>
      <c r="F91" s="146">
        <f t="shared" si="20"/>
        <v>17660513.24000001</v>
      </c>
      <c r="G91" s="175">
        <v>20751118.050000001</v>
      </c>
      <c r="H91" s="223">
        <v>2584578.4</v>
      </c>
      <c r="I91" s="224">
        <f t="shared" si="27"/>
        <v>12.455128411743576</v>
      </c>
      <c r="J91" s="147">
        <f t="shared" si="21"/>
        <v>-18166539.650000002</v>
      </c>
      <c r="K91" s="18">
        <f t="shared" si="30"/>
        <v>81360975.489999995</v>
      </c>
      <c r="L91" s="18">
        <f t="shared" si="28"/>
        <v>80854949.080000013</v>
      </c>
      <c r="M91" s="234">
        <f t="shared" si="29"/>
        <v>99.378047759441898</v>
      </c>
      <c r="N91" s="148">
        <f t="shared" si="22"/>
        <v>-506026.40999998152</v>
      </c>
    </row>
    <row r="92" spans="1:14" ht="43.9" customHeight="1" x14ac:dyDescent="0.2">
      <c r="A92" s="173">
        <v>2620</v>
      </c>
      <c r="B92" s="174" t="s">
        <v>607</v>
      </c>
      <c r="C92" s="175">
        <v>64201000</v>
      </c>
      <c r="D92" s="161">
        <v>40639711</v>
      </c>
      <c r="E92" s="234">
        <f t="shared" si="25"/>
        <v>63.300744536689457</v>
      </c>
      <c r="F92" s="146">
        <f t="shared" si="20"/>
        <v>-23561289</v>
      </c>
      <c r="G92" s="63">
        <v>149900</v>
      </c>
      <c r="H92" s="223">
        <v>2547615</v>
      </c>
      <c r="I92" s="224">
        <f t="shared" si="27"/>
        <v>1699.5430286857907</v>
      </c>
      <c r="J92" s="147">
        <f t="shared" si="21"/>
        <v>2397715</v>
      </c>
      <c r="K92" s="18">
        <f t="shared" si="30"/>
        <v>64350900</v>
      </c>
      <c r="L92" s="18">
        <f t="shared" si="28"/>
        <v>43187326</v>
      </c>
      <c r="M92" s="234">
        <f t="shared" si="29"/>
        <v>67.11223308454116</v>
      </c>
      <c r="N92" s="148">
        <f t="shared" si="22"/>
        <v>-21163574</v>
      </c>
    </row>
    <row r="93" spans="1:14" s="9" customFormat="1" ht="25.9" customHeight="1" x14ac:dyDescent="0.2">
      <c r="A93" s="128">
        <v>2700</v>
      </c>
      <c r="B93" s="171" t="s">
        <v>608</v>
      </c>
      <c r="C93" s="139">
        <f>SUM(C94:C96)</f>
        <v>29538162.909999996</v>
      </c>
      <c r="D93" s="139">
        <f>SUM(D94:D96)</f>
        <v>28446172.829999998</v>
      </c>
      <c r="E93" s="233">
        <f t="shared" si="25"/>
        <v>96.303121208562672</v>
      </c>
      <c r="F93" s="140">
        <f t="shared" si="20"/>
        <v>-1091990.0799999982</v>
      </c>
      <c r="G93" s="139">
        <f>SUM(G94:G96)</f>
        <v>223490</v>
      </c>
      <c r="H93" s="139">
        <f>SUM(H94:H96)</f>
        <v>206930</v>
      </c>
      <c r="I93" s="222">
        <f t="shared" si="27"/>
        <v>92.590272495413657</v>
      </c>
      <c r="J93" s="141">
        <f t="shared" si="21"/>
        <v>-16560</v>
      </c>
      <c r="K93" s="139">
        <f>SUM(K94:K96)</f>
        <v>29761652.909999996</v>
      </c>
      <c r="L93" s="139">
        <f>SUM(L94:L96)</f>
        <v>28653102.829999998</v>
      </c>
      <c r="M93" s="233">
        <f t="shared" si="29"/>
        <v>96.275240211448335</v>
      </c>
      <c r="N93" s="142">
        <f t="shared" si="22"/>
        <v>-1108550.0799999982</v>
      </c>
    </row>
    <row r="94" spans="1:14" s="80" customFormat="1" ht="28.9" customHeight="1" x14ac:dyDescent="0.2">
      <c r="A94" s="173">
        <v>2710</v>
      </c>
      <c r="B94" s="174" t="s">
        <v>609</v>
      </c>
      <c r="C94" s="175">
        <v>452052.97</v>
      </c>
      <c r="D94" s="161">
        <v>412442.68</v>
      </c>
      <c r="E94" s="234">
        <f t="shared" si="25"/>
        <v>91.237688362051912</v>
      </c>
      <c r="F94" s="146">
        <f t="shared" si="20"/>
        <v>-39610.289999999979</v>
      </c>
      <c r="G94" s="63"/>
      <c r="H94" s="63"/>
      <c r="I94" s="224">
        <f t="shared" si="27"/>
        <v>0</v>
      </c>
      <c r="J94" s="147">
        <f t="shared" si="21"/>
        <v>0</v>
      </c>
      <c r="K94" s="18">
        <f t="shared" si="30"/>
        <v>452052.97</v>
      </c>
      <c r="L94" s="18">
        <f t="shared" si="28"/>
        <v>412442.68</v>
      </c>
      <c r="M94" s="234">
        <f t="shared" si="29"/>
        <v>91.237688362051912</v>
      </c>
      <c r="N94" s="148">
        <f t="shared" si="22"/>
        <v>-39610.289999999979</v>
      </c>
    </row>
    <row r="95" spans="1:14" s="80" customFormat="1" ht="27" customHeight="1" x14ac:dyDescent="0.2">
      <c r="A95" s="173">
        <v>2720</v>
      </c>
      <c r="B95" s="174" t="s">
        <v>4</v>
      </c>
      <c r="C95" s="175">
        <v>17115845.079999998</v>
      </c>
      <c r="D95" s="161">
        <v>15704061.470000001</v>
      </c>
      <c r="E95" s="234">
        <f t="shared" si="25"/>
        <v>91.75159857195905</v>
      </c>
      <c r="F95" s="146">
        <f t="shared" si="20"/>
        <v>-1411783.6099999975</v>
      </c>
      <c r="G95" s="175">
        <v>223490</v>
      </c>
      <c r="H95" s="223">
        <v>206930</v>
      </c>
      <c r="I95" s="224">
        <f t="shared" si="27"/>
        <v>92.590272495413657</v>
      </c>
      <c r="J95" s="147">
        <f t="shared" si="21"/>
        <v>-16560</v>
      </c>
      <c r="K95" s="18">
        <f t="shared" si="30"/>
        <v>17339335.079999998</v>
      </c>
      <c r="L95" s="18">
        <f t="shared" si="28"/>
        <v>15910991.470000001</v>
      </c>
      <c r="M95" s="234">
        <f t="shared" si="29"/>
        <v>91.762408400264917</v>
      </c>
      <c r="N95" s="148">
        <f t="shared" si="22"/>
        <v>-1428343.6099999975</v>
      </c>
    </row>
    <row r="96" spans="1:14" s="80" customFormat="1" ht="21" customHeight="1" x14ac:dyDescent="0.2">
      <c r="A96" s="173">
        <v>2730</v>
      </c>
      <c r="B96" s="174" t="s">
        <v>610</v>
      </c>
      <c r="C96" s="175">
        <v>11970264.859999999</v>
      </c>
      <c r="D96" s="161">
        <v>12329668.68</v>
      </c>
      <c r="E96" s="234">
        <f t="shared" si="25"/>
        <v>103.00247174313569</v>
      </c>
      <c r="F96" s="146">
        <f t="shared" si="20"/>
        <v>359403.8200000003</v>
      </c>
      <c r="G96" s="175"/>
      <c r="H96" s="161"/>
      <c r="I96" s="224">
        <f t="shared" si="27"/>
        <v>0</v>
      </c>
      <c r="J96" s="147">
        <f t="shared" si="21"/>
        <v>0</v>
      </c>
      <c r="K96" s="18">
        <f t="shared" si="30"/>
        <v>11970264.859999999</v>
      </c>
      <c r="L96" s="18">
        <f t="shared" si="28"/>
        <v>12329668.68</v>
      </c>
      <c r="M96" s="234">
        <f t="shared" si="29"/>
        <v>103.00247174313569</v>
      </c>
      <c r="N96" s="148">
        <f t="shared" si="22"/>
        <v>359403.8200000003</v>
      </c>
    </row>
    <row r="97" spans="1:14" s="9" customFormat="1" ht="19.899999999999999" customHeight="1" x14ac:dyDescent="0.2">
      <c r="A97" s="128">
        <v>2800</v>
      </c>
      <c r="B97" s="171" t="s">
        <v>611</v>
      </c>
      <c r="C97" s="178">
        <v>969251.44</v>
      </c>
      <c r="D97" s="202">
        <v>302805.25</v>
      </c>
      <c r="E97" s="233">
        <f t="shared" si="25"/>
        <v>31.241145228528111</v>
      </c>
      <c r="F97" s="140">
        <f t="shared" si="20"/>
        <v>-666446.18999999994</v>
      </c>
      <c r="G97" s="178">
        <v>69526.28</v>
      </c>
      <c r="H97" s="225">
        <v>398595.08</v>
      </c>
      <c r="I97" s="222">
        <f t="shared" si="27"/>
        <v>573.30131858054244</v>
      </c>
      <c r="J97" s="141">
        <f t="shared" si="21"/>
        <v>329068.80000000005</v>
      </c>
      <c r="K97" s="16">
        <f t="shared" si="30"/>
        <v>1038777.72</v>
      </c>
      <c r="L97" s="16">
        <f t="shared" si="28"/>
        <v>701400.33000000007</v>
      </c>
      <c r="M97" s="233">
        <f t="shared" si="29"/>
        <v>67.521695594318302</v>
      </c>
      <c r="N97" s="142">
        <f t="shared" si="22"/>
        <v>-337377.3899999999</v>
      </c>
    </row>
    <row r="98" spans="1:14" s="9" customFormat="1" ht="25.9" customHeight="1" x14ac:dyDescent="0.2">
      <c r="A98" s="179" t="s">
        <v>76</v>
      </c>
      <c r="B98" s="171" t="s">
        <v>612</v>
      </c>
      <c r="C98" s="139">
        <f>C99+C109</f>
        <v>0</v>
      </c>
      <c r="D98" s="139">
        <f>D99+D109</f>
        <v>0</v>
      </c>
      <c r="E98" s="233">
        <f t="shared" si="25"/>
        <v>0</v>
      </c>
      <c r="F98" s="140">
        <f t="shared" si="20"/>
        <v>0</v>
      </c>
      <c r="G98" s="139">
        <f>G99+G109</f>
        <v>18461997.850000001</v>
      </c>
      <c r="H98" s="139">
        <f>H99+H109</f>
        <v>54030685.710000001</v>
      </c>
      <c r="I98" s="222">
        <f t="shared" si="27"/>
        <v>292.65893187177466</v>
      </c>
      <c r="J98" s="141">
        <f t="shared" si="21"/>
        <v>35568687.859999999</v>
      </c>
      <c r="K98" s="139">
        <f>K99+K109</f>
        <v>18461997.850000001</v>
      </c>
      <c r="L98" s="139">
        <f>L99+L109</f>
        <v>54030685.710000001</v>
      </c>
      <c r="M98" s="233">
        <f t="shared" si="29"/>
        <v>292.65893187177466</v>
      </c>
      <c r="N98" s="142">
        <f t="shared" si="22"/>
        <v>35568687.859999999</v>
      </c>
    </row>
    <row r="99" spans="1:14" s="9" customFormat="1" ht="21.6" customHeight="1" x14ac:dyDescent="0.2">
      <c r="A99" s="179" t="s">
        <v>613</v>
      </c>
      <c r="B99" s="171" t="s">
        <v>614</v>
      </c>
      <c r="C99" s="139">
        <f>C100+C101+C103+C106+C108</f>
        <v>0</v>
      </c>
      <c r="D99" s="139">
        <f>D100+D101+D103+D106+D108</f>
        <v>0</v>
      </c>
      <c r="E99" s="233">
        <f t="shared" si="25"/>
        <v>0</v>
      </c>
      <c r="F99" s="139">
        <f>F100+F101+F103+F106</f>
        <v>0</v>
      </c>
      <c r="G99" s="139">
        <f>G100+G101+G103+G106+G108</f>
        <v>16299303.74</v>
      </c>
      <c r="H99" s="139">
        <f>H100+H101+H103+H106+H108</f>
        <v>50905685.710000001</v>
      </c>
      <c r="I99" s="222">
        <f t="shared" si="27"/>
        <v>312.31816108238257</v>
      </c>
      <c r="J99" s="139">
        <f>J100+J101+J103+J106</f>
        <v>34606381.969999999</v>
      </c>
      <c r="K99" s="139">
        <f>K100+K101+K103+K106+K108</f>
        <v>16299303.74</v>
      </c>
      <c r="L99" s="139">
        <f>L100+L101+L103+L106+L108</f>
        <v>50905685.710000001</v>
      </c>
      <c r="M99" s="233">
        <f t="shared" si="29"/>
        <v>312.31816108238257</v>
      </c>
      <c r="N99" s="142">
        <f t="shared" si="22"/>
        <v>34606381.969999999</v>
      </c>
    </row>
    <row r="100" spans="1:14" ht="40.9" customHeight="1" x14ac:dyDescent="0.2">
      <c r="A100" s="180" t="s">
        <v>615</v>
      </c>
      <c r="B100" s="174" t="s">
        <v>616</v>
      </c>
      <c r="C100" s="19"/>
      <c r="D100" s="121"/>
      <c r="E100" s="234">
        <f t="shared" si="25"/>
        <v>0</v>
      </c>
      <c r="F100" s="140">
        <f t="shared" si="20"/>
        <v>0</v>
      </c>
      <c r="G100" s="175">
        <v>8175274.7599999998</v>
      </c>
      <c r="H100" s="223">
        <v>36820804.329999998</v>
      </c>
      <c r="I100" s="224">
        <f t="shared" si="27"/>
        <v>450.39225482863162</v>
      </c>
      <c r="J100" s="147">
        <f t="shared" si="21"/>
        <v>28645529.57</v>
      </c>
      <c r="K100" s="18">
        <f t="shared" si="30"/>
        <v>8175274.7599999998</v>
      </c>
      <c r="L100" s="18">
        <f t="shared" si="28"/>
        <v>36820804.329999998</v>
      </c>
      <c r="M100" s="234">
        <f t="shared" si="29"/>
        <v>450.39225482863162</v>
      </c>
      <c r="N100" s="148">
        <f t="shared" si="22"/>
        <v>28645529.57</v>
      </c>
    </row>
    <row r="101" spans="1:14" s="9" customFormat="1" ht="37.9" customHeight="1" x14ac:dyDescent="0.2">
      <c r="A101" s="179" t="s">
        <v>617</v>
      </c>
      <c r="B101" s="171" t="s">
        <v>618</v>
      </c>
      <c r="C101" s="139">
        <f>C102</f>
        <v>0</v>
      </c>
      <c r="D101" s="139">
        <f>D102</f>
        <v>0</v>
      </c>
      <c r="E101" s="233">
        <f t="shared" si="25"/>
        <v>0</v>
      </c>
      <c r="F101" s="140">
        <f t="shared" si="20"/>
        <v>0</v>
      </c>
      <c r="G101" s="139">
        <f>G102</f>
        <v>7779103.1799999997</v>
      </c>
      <c r="H101" s="139">
        <f>H102</f>
        <v>5921342.9500000002</v>
      </c>
      <c r="I101" s="222">
        <f t="shared" si="27"/>
        <v>76.118580933901441</v>
      </c>
      <c r="J101" s="141">
        <f t="shared" si="21"/>
        <v>-1857760.2299999995</v>
      </c>
      <c r="K101" s="139">
        <f>K102</f>
        <v>7779103.1799999997</v>
      </c>
      <c r="L101" s="139">
        <f>L102</f>
        <v>5921342.9500000002</v>
      </c>
      <c r="M101" s="233">
        <f t="shared" si="29"/>
        <v>76.118580933901441</v>
      </c>
      <c r="N101" s="142">
        <f t="shared" si="22"/>
        <v>-1857760.2299999995</v>
      </c>
    </row>
    <row r="102" spans="1:14" ht="41.45" customHeight="1" x14ac:dyDescent="0.2">
      <c r="A102" s="180" t="s">
        <v>619</v>
      </c>
      <c r="B102" s="174" t="s">
        <v>620</v>
      </c>
      <c r="C102" s="19"/>
      <c r="D102" s="121"/>
      <c r="E102" s="234">
        <f t="shared" si="25"/>
        <v>0</v>
      </c>
      <c r="F102" s="140">
        <f t="shared" si="20"/>
        <v>0</v>
      </c>
      <c r="G102" s="175">
        <v>7779103.1799999997</v>
      </c>
      <c r="H102" s="161">
        <v>5921342.9500000002</v>
      </c>
      <c r="I102" s="224">
        <f t="shared" si="27"/>
        <v>76.118580933901441</v>
      </c>
      <c r="J102" s="147">
        <f t="shared" si="21"/>
        <v>-1857760.2299999995</v>
      </c>
      <c r="K102" s="18">
        <f t="shared" si="30"/>
        <v>7779103.1799999997</v>
      </c>
      <c r="L102" s="18">
        <f t="shared" si="28"/>
        <v>5921342.9500000002</v>
      </c>
      <c r="M102" s="234">
        <f t="shared" si="29"/>
        <v>76.118580933901441</v>
      </c>
      <c r="N102" s="148">
        <f t="shared" si="22"/>
        <v>-1857760.2299999995</v>
      </c>
    </row>
    <row r="103" spans="1:14" s="9" customFormat="1" ht="27.6" customHeight="1" x14ac:dyDescent="0.2">
      <c r="A103" s="179" t="s">
        <v>621</v>
      </c>
      <c r="B103" s="171" t="s">
        <v>622</v>
      </c>
      <c r="C103" s="139">
        <f>C105+C104</f>
        <v>0</v>
      </c>
      <c r="D103" s="139">
        <f>D105+D104</f>
        <v>0</v>
      </c>
      <c r="E103" s="234">
        <f t="shared" si="25"/>
        <v>0</v>
      </c>
      <c r="F103" s="139">
        <f>F105+F104</f>
        <v>0</v>
      </c>
      <c r="G103" s="139">
        <f>G105+G104</f>
        <v>344925.8</v>
      </c>
      <c r="H103" s="139">
        <f>H105+H104</f>
        <v>2367932.92</v>
      </c>
      <c r="I103" s="224">
        <f t="shared" si="27"/>
        <v>686.50501644121721</v>
      </c>
      <c r="J103" s="139">
        <f>J105+J104</f>
        <v>2023007.1199999999</v>
      </c>
      <c r="K103" s="139">
        <f>K105+K104</f>
        <v>344925.8</v>
      </c>
      <c r="L103" s="139">
        <f>L105+L104</f>
        <v>2367932.92</v>
      </c>
      <c r="M103" s="233">
        <f t="shared" si="29"/>
        <v>686.50501644121721</v>
      </c>
      <c r="N103" s="139">
        <f>N105+N104</f>
        <v>2023007.1199999999</v>
      </c>
    </row>
    <row r="104" spans="1:14" s="9" customFormat="1" ht="33.75" customHeight="1" x14ac:dyDescent="0.2">
      <c r="A104" s="180">
        <v>3131</v>
      </c>
      <c r="B104" s="174" t="s">
        <v>36</v>
      </c>
      <c r="C104" s="139"/>
      <c r="D104" s="139"/>
      <c r="E104" s="234">
        <f t="shared" si="25"/>
        <v>0</v>
      </c>
      <c r="F104" s="140">
        <f t="shared" si="20"/>
        <v>0</v>
      </c>
      <c r="G104" s="139"/>
      <c r="H104" s="264"/>
      <c r="I104" s="224">
        <f t="shared" si="27"/>
        <v>0</v>
      </c>
      <c r="J104" s="147">
        <f t="shared" si="21"/>
        <v>0</v>
      </c>
      <c r="K104" s="18">
        <f>C104+G104</f>
        <v>0</v>
      </c>
      <c r="L104" s="18">
        <f>D104+H104</f>
        <v>0</v>
      </c>
      <c r="M104" s="234">
        <f>IF(K104=0,0,L104/K104*100)</f>
        <v>0</v>
      </c>
      <c r="N104" s="148">
        <f>L104-K104</f>
        <v>0</v>
      </c>
    </row>
    <row r="105" spans="1:14" s="80" customFormat="1" ht="21.6" customHeight="1" x14ac:dyDescent="0.2">
      <c r="A105" s="180" t="s">
        <v>623</v>
      </c>
      <c r="B105" s="174" t="s">
        <v>624</v>
      </c>
      <c r="C105" s="19"/>
      <c r="D105" s="121"/>
      <c r="E105" s="234">
        <f t="shared" si="25"/>
        <v>0</v>
      </c>
      <c r="F105" s="146">
        <f t="shared" si="20"/>
        <v>0</v>
      </c>
      <c r="G105" s="63">
        <v>344925.8</v>
      </c>
      <c r="H105" s="223">
        <v>2367932.92</v>
      </c>
      <c r="I105" s="224">
        <f t="shared" si="27"/>
        <v>686.50501644121721</v>
      </c>
      <c r="J105" s="147">
        <f t="shared" si="21"/>
        <v>2023007.1199999999</v>
      </c>
      <c r="K105" s="18">
        <f t="shared" si="30"/>
        <v>344925.8</v>
      </c>
      <c r="L105" s="18">
        <f t="shared" si="28"/>
        <v>2367932.92</v>
      </c>
      <c r="M105" s="234">
        <f t="shared" si="29"/>
        <v>686.50501644121721</v>
      </c>
      <c r="N105" s="148">
        <f t="shared" si="22"/>
        <v>2023007.1199999999</v>
      </c>
    </row>
    <row r="106" spans="1:14" s="9" customFormat="1" ht="24" customHeight="1" x14ac:dyDescent="0.2">
      <c r="A106" s="179" t="s">
        <v>625</v>
      </c>
      <c r="B106" s="171" t="s">
        <v>626</v>
      </c>
      <c r="C106" s="139">
        <f>C107</f>
        <v>0</v>
      </c>
      <c r="D106" s="139">
        <f>D107</f>
        <v>0</v>
      </c>
      <c r="E106" s="234">
        <f t="shared" si="25"/>
        <v>0</v>
      </c>
      <c r="F106" s="139">
        <f>F107</f>
        <v>0</v>
      </c>
      <c r="G106" s="139">
        <f>G107</f>
        <v>0</v>
      </c>
      <c r="H106" s="139">
        <f>H107</f>
        <v>5795605.5099999998</v>
      </c>
      <c r="I106" s="222">
        <f t="shared" si="27"/>
        <v>0</v>
      </c>
      <c r="J106" s="139">
        <f>J107</f>
        <v>5795605.5099999998</v>
      </c>
      <c r="K106" s="139">
        <f>K107</f>
        <v>0</v>
      </c>
      <c r="L106" s="139">
        <f>L107</f>
        <v>5795605.5099999998</v>
      </c>
      <c r="M106" s="233">
        <f t="shared" si="29"/>
        <v>0</v>
      </c>
      <c r="N106" s="139">
        <f>N107</f>
        <v>5795605.5099999998</v>
      </c>
    </row>
    <row r="107" spans="1:14" ht="40.9" customHeight="1" x14ac:dyDescent="0.2">
      <c r="A107" s="180" t="s">
        <v>627</v>
      </c>
      <c r="B107" s="174" t="s">
        <v>628</v>
      </c>
      <c r="C107" s="19"/>
      <c r="D107" s="121"/>
      <c r="E107" s="234">
        <f t="shared" si="25"/>
        <v>0</v>
      </c>
      <c r="F107" s="140">
        <f t="shared" si="20"/>
        <v>0</v>
      </c>
      <c r="G107" s="175"/>
      <c r="H107" s="223">
        <v>5795605.5099999998</v>
      </c>
      <c r="I107" s="224">
        <f t="shared" si="27"/>
        <v>0</v>
      </c>
      <c r="J107" s="147">
        <f t="shared" si="21"/>
        <v>5795605.5099999998</v>
      </c>
      <c r="K107" s="18">
        <f t="shared" si="30"/>
        <v>0</v>
      </c>
      <c r="L107" s="18">
        <f t="shared" si="28"/>
        <v>5795605.5099999998</v>
      </c>
      <c r="M107" s="234">
        <f t="shared" si="29"/>
        <v>0</v>
      </c>
      <c r="N107" s="148">
        <f t="shared" si="22"/>
        <v>5795605.5099999998</v>
      </c>
    </row>
    <row r="108" spans="1:14" ht="40.9" customHeight="1" x14ac:dyDescent="0.2">
      <c r="A108" s="179">
        <v>3160</v>
      </c>
      <c r="B108" s="171" t="s">
        <v>84</v>
      </c>
      <c r="C108" s="20"/>
      <c r="D108" s="120"/>
      <c r="E108" s="234">
        <f>IF(C108=0,0,D108/C108*100)</f>
        <v>0</v>
      </c>
      <c r="F108" s="140">
        <f>D108-C108</f>
        <v>0</v>
      </c>
      <c r="G108" s="178"/>
      <c r="H108" s="289"/>
      <c r="I108" s="224">
        <f>IF(G108=0,0,H108/G108*100)</f>
        <v>0</v>
      </c>
      <c r="J108" s="141">
        <f>H108-G108</f>
        <v>0</v>
      </c>
      <c r="K108" s="16">
        <f>C108+G108</f>
        <v>0</v>
      </c>
      <c r="L108" s="16">
        <f>D108+H108</f>
        <v>0</v>
      </c>
      <c r="M108" s="233">
        <f>IF(K108=0,0,L108/K108*100)</f>
        <v>0</v>
      </c>
      <c r="N108" s="142">
        <f>L108-K108</f>
        <v>0</v>
      </c>
    </row>
    <row r="109" spans="1:14" s="9" customFormat="1" ht="24" customHeight="1" x14ac:dyDescent="0.2">
      <c r="A109" s="179" t="s">
        <v>306</v>
      </c>
      <c r="B109" s="171" t="s">
        <v>307</v>
      </c>
      <c r="C109" s="139">
        <f>C110+C111</f>
        <v>0</v>
      </c>
      <c r="D109" s="139">
        <f>D110+D111</f>
        <v>0</v>
      </c>
      <c r="E109" s="234">
        <f t="shared" si="25"/>
        <v>0</v>
      </c>
      <c r="F109" s="140">
        <f t="shared" si="20"/>
        <v>0</v>
      </c>
      <c r="G109" s="139">
        <f>G110+G111</f>
        <v>2162694.1100000003</v>
      </c>
      <c r="H109" s="139">
        <f>H110+H111</f>
        <v>3125000</v>
      </c>
      <c r="I109" s="222">
        <f t="shared" si="27"/>
        <v>144.4957003188953</v>
      </c>
      <c r="J109" s="141">
        <f t="shared" si="21"/>
        <v>962305.88999999966</v>
      </c>
      <c r="K109" s="139">
        <f>K110+K111</f>
        <v>2162694.1100000003</v>
      </c>
      <c r="L109" s="139">
        <f>L110+L111</f>
        <v>3125000</v>
      </c>
      <c r="M109" s="233">
        <f t="shared" si="29"/>
        <v>144.4957003188953</v>
      </c>
      <c r="N109" s="142">
        <f t="shared" si="22"/>
        <v>962305.88999999966</v>
      </c>
    </row>
    <row r="110" spans="1:14" s="80" customFormat="1" ht="35.450000000000003" customHeight="1" x14ac:dyDescent="0.2">
      <c r="A110" s="180" t="s">
        <v>308</v>
      </c>
      <c r="B110" s="174" t="s">
        <v>37</v>
      </c>
      <c r="C110" s="19"/>
      <c r="D110" s="121"/>
      <c r="E110" s="234">
        <f t="shared" si="25"/>
        <v>0</v>
      </c>
      <c r="F110" s="146">
        <f t="shared" si="20"/>
        <v>0</v>
      </c>
      <c r="G110" s="175">
        <v>1512694.11</v>
      </c>
      <c r="H110" s="223"/>
      <c r="I110" s="224">
        <f t="shared" si="27"/>
        <v>0</v>
      </c>
      <c r="J110" s="147">
        <f t="shared" si="21"/>
        <v>-1512694.11</v>
      </c>
      <c r="K110" s="18">
        <f t="shared" si="30"/>
        <v>1512694.11</v>
      </c>
      <c r="L110" s="18">
        <f t="shared" si="28"/>
        <v>0</v>
      </c>
      <c r="M110" s="234">
        <f t="shared" si="29"/>
        <v>0</v>
      </c>
      <c r="N110" s="148">
        <f t="shared" si="22"/>
        <v>-1512694.11</v>
      </c>
    </row>
    <row r="111" spans="1:14" s="80" customFormat="1" ht="36.6" customHeight="1" x14ac:dyDescent="0.2">
      <c r="A111" s="180" t="s">
        <v>38</v>
      </c>
      <c r="B111" s="174" t="s">
        <v>39</v>
      </c>
      <c r="C111" s="63"/>
      <c r="D111" s="161"/>
      <c r="E111" s="234">
        <f t="shared" si="25"/>
        <v>0</v>
      </c>
      <c r="F111" s="146">
        <f t="shared" si="20"/>
        <v>0</v>
      </c>
      <c r="G111" s="175">
        <v>650000</v>
      </c>
      <c r="H111" s="161">
        <v>3125000</v>
      </c>
      <c r="I111" s="224">
        <f t="shared" si="27"/>
        <v>480.76923076923077</v>
      </c>
      <c r="J111" s="147">
        <f t="shared" si="21"/>
        <v>2475000</v>
      </c>
      <c r="K111" s="18">
        <f t="shared" si="30"/>
        <v>650000</v>
      </c>
      <c r="L111" s="18">
        <f t="shared" si="28"/>
        <v>3125000</v>
      </c>
      <c r="M111" s="234">
        <f t="shared" si="29"/>
        <v>480.76923076923077</v>
      </c>
      <c r="N111" s="148">
        <f t="shared" si="22"/>
        <v>2475000</v>
      </c>
    </row>
    <row r="112" spans="1:14" s="82" customFormat="1" ht="22.9" customHeight="1" x14ac:dyDescent="0.2">
      <c r="A112" s="181"/>
      <c r="B112" s="155" t="s">
        <v>40</v>
      </c>
      <c r="C112" s="156">
        <f>SUM(C113:C116)</f>
        <v>2000000</v>
      </c>
      <c r="D112" s="156">
        <f>SUM(D113:D116)</f>
        <v>1322400</v>
      </c>
      <c r="E112" s="232">
        <f t="shared" si="25"/>
        <v>66.12</v>
      </c>
      <c r="F112" s="156">
        <f>SUM(F113:F116)</f>
        <v>-677600</v>
      </c>
      <c r="G112" s="156">
        <f>SUM(G113:G116)</f>
        <v>-547553.19999999995</v>
      </c>
      <c r="H112" s="156">
        <f>SUM(H113:H116)</f>
        <v>-1259649.97</v>
      </c>
      <c r="I112" s="156">
        <f>SUM(I113:I116)</f>
        <v>3052.9960451076613</v>
      </c>
      <c r="J112" s="158">
        <f t="shared" si="21"/>
        <v>-712096.77</v>
      </c>
      <c r="K112" s="156">
        <f>SUM(K113:K116)</f>
        <v>1452446.8000000003</v>
      </c>
      <c r="L112" s="156">
        <f>SUM(L113:L116)</f>
        <v>62750.030000000261</v>
      </c>
      <c r="M112" s="232">
        <f t="shared" si="29"/>
        <v>4.3202979964567545</v>
      </c>
      <c r="N112" s="156">
        <f t="shared" si="22"/>
        <v>-1389696.77</v>
      </c>
    </row>
    <row r="113" spans="1:14" ht="69.599999999999994" customHeight="1" x14ac:dyDescent="0.2">
      <c r="A113" s="173" t="s">
        <v>594</v>
      </c>
      <c r="B113" s="182" t="s">
        <v>453</v>
      </c>
      <c r="C113" s="59"/>
      <c r="D113" s="59"/>
      <c r="E113" s="234">
        <f t="shared" si="25"/>
        <v>0</v>
      </c>
      <c r="F113" s="146">
        <f t="shared" si="20"/>
        <v>0</v>
      </c>
      <c r="G113" s="183"/>
      <c r="H113" s="183"/>
      <c r="I113" s="224">
        <f t="shared" si="27"/>
        <v>0</v>
      </c>
      <c r="J113" s="147">
        <f t="shared" si="21"/>
        <v>0</v>
      </c>
      <c r="K113" s="18">
        <f t="shared" si="30"/>
        <v>0</v>
      </c>
      <c r="L113" s="18">
        <f t="shared" si="28"/>
        <v>0</v>
      </c>
      <c r="M113" s="234">
        <f t="shared" si="29"/>
        <v>0</v>
      </c>
      <c r="N113" s="148">
        <f t="shared" si="22"/>
        <v>0</v>
      </c>
    </row>
    <row r="114" spans="1:14" ht="69" customHeight="1" x14ac:dyDescent="0.2">
      <c r="A114" s="173" t="s">
        <v>595</v>
      </c>
      <c r="B114" s="182" t="s">
        <v>596</v>
      </c>
      <c r="C114" s="121"/>
      <c r="D114" s="223"/>
      <c r="E114" s="234">
        <f t="shared" si="25"/>
        <v>0</v>
      </c>
      <c r="F114" s="146">
        <f t="shared" si="20"/>
        <v>0</v>
      </c>
      <c r="G114" s="229">
        <v>-47553.05</v>
      </c>
      <c r="H114" s="223">
        <v>-1259649.97</v>
      </c>
      <c r="I114" s="224">
        <f t="shared" si="27"/>
        <v>2648.9362301682013</v>
      </c>
      <c r="J114" s="147">
        <f t="shared" si="21"/>
        <v>-1212096.92</v>
      </c>
      <c r="K114" s="18">
        <f t="shared" si="30"/>
        <v>-47553.05</v>
      </c>
      <c r="L114" s="18">
        <f t="shared" si="28"/>
        <v>-1259649.97</v>
      </c>
      <c r="M114" s="234">
        <f t="shared" si="29"/>
        <v>2648.9362301682013</v>
      </c>
      <c r="N114" s="148">
        <f t="shared" si="22"/>
        <v>-1212096.92</v>
      </c>
    </row>
    <row r="115" spans="1:14" ht="58.15" customHeight="1" x14ac:dyDescent="0.2">
      <c r="A115" s="173" t="s">
        <v>597</v>
      </c>
      <c r="B115" s="182" t="s">
        <v>454</v>
      </c>
      <c r="C115" s="63">
        <v>2000000</v>
      </c>
      <c r="D115" s="223">
        <v>1322400</v>
      </c>
      <c r="E115" s="234">
        <f t="shared" si="25"/>
        <v>66.12</v>
      </c>
      <c r="F115" s="146">
        <f t="shared" ref="F115:F127" si="31">D115-C115</f>
        <v>-677600</v>
      </c>
      <c r="G115" s="183">
        <v>1300000</v>
      </c>
      <c r="H115" s="223">
        <v>3050000</v>
      </c>
      <c r="I115" s="224">
        <f t="shared" si="27"/>
        <v>234.61538461538461</v>
      </c>
      <c r="J115" s="147">
        <f t="shared" ref="J115:J127" si="32">H115-G115</f>
        <v>1750000</v>
      </c>
      <c r="K115" s="18">
        <f t="shared" si="30"/>
        <v>3300000</v>
      </c>
      <c r="L115" s="18">
        <f t="shared" si="28"/>
        <v>4372400</v>
      </c>
      <c r="M115" s="234">
        <f t="shared" si="29"/>
        <v>132.4969696969697</v>
      </c>
      <c r="N115" s="148">
        <f t="shared" ref="N115:N127" si="33">L115-K115</f>
        <v>1072400</v>
      </c>
    </row>
    <row r="116" spans="1:14" ht="56.45" customHeight="1" x14ac:dyDescent="0.2">
      <c r="A116" s="173" t="s">
        <v>598</v>
      </c>
      <c r="B116" s="182" t="s">
        <v>455</v>
      </c>
      <c r="C116" s="184"/>
      <c r="D116" s="184"/>
      <c r="E116" s="234">
        <f t="shared" si="25"/>
        <v>0</v>
      </c>
      <c r="F116" s="140">
        <f t="shared" si="31"/>
        <v>0</v>
      </c>
      <c r="G116" s="229">
        <v>-1800000.15</v>
      </c>
      <c r="H116" s="223">
        <v>-3050000</v>
      </c>
      <c r="I116" s="224">
        <f t="shared" si="27"/>
        <v>169.44443032407526</v>
      </c>
      <c r="J116" s="147">
        <f t="shared" si="32"/>
        <v>-1249999.8500000001</v>
      </c>
      <c r="K116" s="18">
        <f t="shared" si="30"/>
        <v>-1800000.15</v>
      </c>
      <c r="L116" s="18">
        <f t="shared" si="28"/>
        <v>-3050000</v>
      </c>
      <c r="M116" s="234">
        <f t="shared" si="29"/>
        <v>169.44443032407526</v>
      </c>
      <c r="N116" s="148">
        <f t="shared" si="33"/>
        <v>-1249999.8500000001</v>
      </c>
    </row>
    <row r="117" spans="1:14" s="9" customFormat="1" ht="54.6" customHeight="1" x14ac:dyDescent="0.2">
      <c r="A117" s="163">
        <v>4000</v>
      </c>
      <c r="B117" s="185" t="s">
        <v>736</v>
      </c>
      <c r="C117" s="156">
        <f>C118</f>
        <v>2000000</v>
      </c>
      <c r="D117" s="157">
        <f>D118</f>
        <v>1322400</v>
      </c>
      <c r="E117" s="232">
        <f t="shared" si="25"/>
        <v>66.12</v>
      </c>
      <c r="F117" s="157">
        <f t="shared" si="31"/>
        <v>-677600</v>
      </c>
      <c r="G117" s="156">
        <f>G118</f>
        <v>-547553.19999999995</v>
      </c>
      <c r="H117" s="157">
        <f>H118</f>
        <v>-1259649.9699999997</v>
      </c>
      <c r="I117" s="221">
        <f t="shared" si="27"/>
        <v>230.05070009635591</v>
      </c>
      <c r="J117" s="158">
        <f t="shared" si="32"/>
        <v>-712096.76999999979</v>
      </c>
      <c r="K117" s="156">
        <f>K118</f>
        <v>1452446.8</v>
      </c>
      <c r="L117" s="156">
        <f>L118</f>
        <v>62750.030000000261</v>
      </c>
      <c r="M117" s="232">
        <f t="shared" si="29"/>
        <v>4.3202979964567554</v>
      </c>
      <c r="N117" s="156">
        <f t="shared" si="33"/>
        <v>-1389696.7699999998</v>
      </c>
    </row>
    <row r="118" spans="1:14" ht="22.9" customHeight="1" x14ac:dyDescent="0.2">
      <c r="A118" s="159">
        <v>4100</v>
      </c>
      <c r="B118" s="165" t="s">
        <v>737</v>
      </c>
      <c r="C118" s="145">
        <f>C119+C121</f>
        <v>2000000</v>
      </c>
      <c r="D118" s="145">
        <f>D119+D121</f>
        <v>1322400</v>
      </c>
      <c r="E118" s="234">
        <f t="shared" si="25"/>
        <v>66.12</v>
      </c>
      <c r="F118" s="146">
        <f t="shared" si="31"/>
        <v>-677600</v>
      </c>
      <c r="G118" s="121">
        <f>G119+G121</f>
        <v>-547553.19999999995</v>
      </c>
      <c r="H118" s="121">
        <f>H119+H121</f>
        <v>-1259649.9699999997</v>
      </c>
      <c r="I118" s="224">
        <f t="shared" si="27"/>
        <v>230.05070009635591</v>
      </c>
      <c r="J118" s="147">
        <f t="shared" si="32"/>
        <v>-712096.76999999979</v>
      </c>
      <c r="K118" s="18">
        <f t="shared" si="30"/>
        <v>1452446.8</v>
      </c>
      <c r="L118" s="18">
        <f t="shared" si="28"/>
        <v>62750.030000000261</v>
      </c>
      <c r="M118" s="234">
        <f t="shared" si="29"/>
        <v>4.3202979964567554</v>
      </c>
      <c r="N118" s="148">
        <f t="shared" si="33"/>
        <v>-1389696.7699999998</v>
      </c>
    </row>
    <row r="119" spans="1:14" ht="21.6" customHeight="1" x14ac:dyDescent="0.2">
      <c r="A119" s="159">
        <v>4110</v>
      </c>
      <c r="B119" s="165" t="s">
        <v>738</v>
      </c>
      <c r="C119" s="145">
        <f>C120</f>
        <v>2000000</v>
      </c>
      <c r="D119" s="145">
        <f>D120</f>
        <v>1322400</v>
      </c>
      <c r="E119" s="234">
        <f t="shared" si="25"/>
        <v>66.12</v>
      </c>
      <c r="F119" s="146">
        <f t="shared" si="31"/>
        <v>-677600</v>
      </c>
      <c r="G119" s="121">
        <f>G120</f>
        <v>1300000</v>
      </c>
      <c r="H119" s="121">
        <f>H120</f>
        <v>3050000</v>
      </c>
      <c r="I119" s="224">
        <f t="shared" si="27"/>
        <v>234.61538461538461</v>
      </c>
      <c r="J119" s="147">
        <f t="shared" si="32"/>
        <v>1750000</v>
      </c>
      <c r="K119" s="18">
        <f t="shared" si="30"/>
        <v>3300000</v>
      </c>
      <c r="L119" s="18">
        <f t="shared" si="28"/>
        <v>4372400</v>
      </c>
      <c r="M119" s="234">
        <f t="shared" si="29"/>
        <v>132.4969696969697</v>
      </c>
      <c r="N119" s="148">
        <f t="shared" si="33"/>
        <v>1072400</v>
      </c>
    </row>
    <row r="120" spans="1:14" ht="22.9" customHeight="1" x14ac:dyDescent="0.2">
      <c r="A120" s="159">
        <v>4113</v>
      </c>
      <c r="B120" s="165" t="s">
        <v>739</v>
      </c>
      <c r="C120" s="145">
        <f>C113+C115</f>
        <v>2000000</v>
      </c>
      <c r="D120" s="145">
        <f>D113+D115</f>
        <v>1322400</v>
      </c>
      <c r="E120" s="234">
        <f t="shared" si="25"/>
        <v>66.12</v>
      </c>
      <c r="F120" s="146">
        <f t="shared" si="31"/>
        <v>-677600</v>
      </c>
      <c r="G120" s="121">
        <f>G113+G115</f>
        <v>1300000</v>
      </c>
      <c r="H120" s="121">
        <f>H113+H115</f>
        <v>3050000</v>
      </c>
      <c r="I120" s="224">
        <f t="shared" si="27"/>
        <v>234.61538461538461</v>
      </c>
      <c r="J120" s="147">
        <f t="shared" si="32"/>
        <v>1750000</v>
      </c>
      <c r="K120" s="18">
        <f t="shared" si="30"/>
        <v>3300000</v>
      </c>
      <c r="L120" s="18">
        <f t="shared" si="28"/>
        <v>4372400</v>
      </c>
      <c r="M120" s="234">
        <f t="shared" si="29"/>
        <v>132.4969696969697</v>
      </c>
      <c r="N120" s="148">
        <f t="shared" si="33"/>
        <v>1072400</v>
      </c>
    </row>
    <row r="121" spans="1:14" ht="24" customHeight="1" x14ac:dyDescent="0.2">
      <c r="A121" s="159">
        <v>4120</v>
      </c>
      <c r="B121" s="165" t="s">
        <v>740</v>
      </c>
      <c r="C121" s="19"/>
      <c r="D121" s="121"/>
      <c r="E121" s="234">
        <f t="shared" si="25"/>
        <v>0</v>
      </c>
      <c r="F121" s="140">
        <f t="shared" si="31"/>
        <v>0</v>
      </c>
      <c r="G121" s="121">
        <f>G122</f>
        <v>-1847553.2</v>
      </c>
      <c r="H121" s="121">
        <f>H122</f>
        <v>-4309649.97</v>
      </c>
      <c r="I121" s="224">
        <f t="shared" si="27"/>
        <v>233.2625642390162</v>
      </c>
      <c r="J121" s="147">
        <f t="shared" si="32"/>
        <v>-2462096.7699999996</v>
      </c>
      <c r="K121" s="18">
        <f t="shared" si="30"/>
        <v>-1847553.2</v>
      </c>
      <c r="L121" s="18">
        <f t="shared" si="28"/>
        <v>-4309649.97</v>
      </c>
      <c r="M121" s="234">
        <f t="shared" si="29"/>
        <v>233.2625642390162</v>
      </c>
      <c r="N121" s="148">
        <f t="shared" si="33"/>
        <v>-2462096.7699999996</v>
      </c>
    </row>
    <row r="122" spans="1:14" ht="31.5" x14ac:dyDescent="0.2">
      <c r="A122" s="159">
        <v>4123</v>
      </c>
      <c r="B122" s="165" t="s">
        <v>169</v>
      </c>
      <c r="C122" s="19"/>
      <c r="D122" s="184"/>
      <c r="E122" s="234">
        <f t="shared" si="25"/>
        <v>0</v>
      </c>
      <c r="F122" s="140">
        <f t="shared" si="31"/>
        <v>0</v>
      </c>
      <c r="G122" s="121">
        <f>G114+G116</f>
        <v>-1847553.2</v>
      </c>
      <c r="H122" s="121">
        <f>H114+H116</f>
        <v>-4309649.97</v>
      </c>
      <c r="I122" s="224">
        <f t="shared" si="27"/>
        <v>233.2625642390162</v>
      </c>
      <c r="J122" s="147">
        <f t="shared" si="32"/>
        <v>-2462096.7699999996</v>
      </c>
      <c r="K122" s="18">
        <f t="shared" si="30"/>
        <v>-1847553.2</v>
      </c>
      <c r="L122" s="18">
        <f t="shared" si="28"/>
        <v>-4309649.97</v>
      </c>
      <c r="M122" s="234">
        <f t="shared" si="29"/>
        <v>233.2625642390162</v>
      </c>
      <c r="N122" s="148">
        <f t="shared" si="33"/>
        <v>-2462096.7699999996</v>
      </c>
    </row>
    <row r="123" spans="1:14" s="9" customFormat="1" ht="38.450000000000003" customHeight="1" x14ac:dyDescent="0.2">
      <c r="A123" s="181"/>
      <c r="B123" s="186" t="s">
        <v>170</v>
      </c>
      <c r="C123" s="156">
        <f>C6-C50-C112</f>
        <v>132458384.10999995</v>
      </c>
      <c r="D123" s="157">
        <f>D6-D50-D112</f>
        <v>98029276.330000043</v>
      </c>
      <c r="E123" s="232">
        <f t="shared" si="25"/>
        <v>74.007603964571771</v>
      </c>
      <c r="F123" s="157">
        <f t="shared" si="31"/>
        <v>-34429107.779999912</v>
      </c>
      <c r="G123" s="156">
        <f>G6-G50-G112</f>
        <v>42907234.850000016</v>
      </c>
      <c r="H123" s="157">
        <f>H6-H50-H112</f>
        <v>22262228.389999986</v>
      </c>
      <c r="I123" s="221">
        <f t="shared" si="27"/>
        <v>51.884556224205106</v>
      </c>
      <c r="J123" s="158">
        <f t="shared" si="32"/>
        <v>-20645006.460000031</v>
      </c>
      <c r="K123" s="156">
        <f>K6-K50-K112</f>
        <v>170543718.95999998</v>
      </c>
      <c r="L123" s="156">
        <f>L6-L50-L112</f>
        <v>120291504.72</v>
      </c>
      <c r="M123" s="232">
        <f t="shared" si="29"/>
        <v>70.5341160926681</v>
      </c>
      <c r="N123" s="156">
        <f t="shared" si="33"/>
        <v>-50252214.23999998</v>
      </c>
    </row>
    <row r="124" spans="1:14" ht="22.9" customHeight="1" x14ac:dyDescent="0.2">
      <c r="A124" s="173">
        <v>602100</v>
      </c>
      <c r="B124" s="165" t="s">
        <v>296</v>
      </c>
      <c r="C124" s="183">
        <v>216484987.02000001</v>
      </c>
      <c r="D124" s="223">
        <v>67447832.090000004</v>
      </c>
      <c r="E124" s="234">
        <f t="shared" si="25"/>
        <v>31.155893541831993</v>
      </c>
      <c r="F124" s="146">
        <f t="shared" si="31"/>
        <v>-149037154.93000001</v>
      </c>
      <c r="G124" s="183">
        <v>141860846.41</v>
      </c>
      <c r="H124" s="223">
        <v>219051387.28</v>
      </c>
      <c r="I124" s="224">
        <f t="shared" si="27"/>
        <v>154.41285796851042</v>
      </c>
      <c r="J124" s="147">
        <f t="shared" si="32"/>
        <v>77190540.870000005</v>
      </c>
      <c r="K124" s="18">
        <f t="shared" si="30"/>
        <v>358345833.43000001</v>
      </c>
      <c r="L124" s="18">
        <f t="shared" si="28"/>
        <v>286499219.37</v>
      </c>
      <c r="M124" s="234">
        <f t="shared" si="29"/>
        <v>79.950481530006499</v>
      </c>
      <c r="N124" s="148">
        <f t="shared" si="33"/>
        <v>-71846614.060000002</v>
      </c>
    </row>
    <row r="125" spans="1:14" ht="24" customHeight="1" x14ac:dyDescent="0.2">
      <c r="A125" s="173">
        <v>602200</v>
      </c>
      <c r="B125" s="165" t="s">
        <v>171</v>
      </c>
      <c r="C125" s="183">
        <v>338334045.44</v>
      </c>
      <c r="D125" s="223">
        <v>152391939.02000001</v>
      </c>
      <c r="E125" s="234">
        <f t="shared" si="25"/>
        <v>45.041857617910082</v>
      </c>
      <c r="F125" s="146">
        <f t="shared" si="31"/>
        <v>-185942106.41999999</v>
      </c>
      <c r="G125" s="183">
        <v>193180507.05000001</v>
      </c>
      <c r="H125" s="223">
        <v>254262046.69999999</v>
      </c>
      <c r="I125" s="224">
        <f t="shared" si="27"/>
        <v>131.61889394678445</v>
      </c>
      <c r="J125" s="147">
        <f t="shared" si="32"/>
        <v>61081539.649999976</v>
      </c>
      <c r="K125" s="18">
        <f t="shared" si="30"/>
        <v>531514552.49000001</v>
      </c>
      <c r="L125" s="18">
        <f t="shared" si="28"/>
        <v>406653985.72000003</v>
      </c>
      <c r="M125" s="234">
        <f t="shared" si="29"/>
        <v>76.508532798384834</v>
      </c>
      <c r="N125" s="148">
        <f t="shared" si="33"/>
        <v>-124860566.76999998</v>
      </c>
    </row>
    <row r="126" spans="1:14" ht="50.45" customHeight="1" x14ac:dyDescent="0.2">
      <c r="A126" s="173">
        <v>602400</v>
      </c>
      <c r="B126" s="165" t="s">
        <v>172</v>
      </c>
      <c r="C126" s="183">
        <v>-8555300</v>
      </c>
      <c r="D126" s="223">
        <v>-13095169.4</v>
      </c>
      <c r="E126" s="234">
        <f t="shared" si="25"/>
        <v>153.06499362967983</v>
      </c>
      <c r="F126" s="146">
        <f t="shared" si="31"/>
        <v>-4539869.4000000004</v>
      </c>
      <c r="G126" s="183">
        <v>8555300</v>
      </c>
      <c r="H126" s="223">
        <v>13095169.4</v>
      </c>
      <c r="I126" s="224">
        <f t="shared" si="27"/>
        <v>153.06499362967983</v>
      </c>
      <c r="J126" s="147">
        <f t="shared" si="32"/>
        <v>4539869.4000000004</v>
      </c>
      <c r="K126" s="18">
        <f t="shared" si="30"/>
        <v>0</v>
      </c>
      <c r="L126" s="18">
        <f t="shared" si="28"/>
        <v>0</v>
      </c>
      <c r="M126" s="234">
        <f t="shared" si="29"/>
        <v>0</v>
      </c>
      <c r="N126" s="148">
        <f t="shared" si="33"/>
        <v>0</v>
      </c>
    </row>
    <row r="127" spans="1:14" ht="22.9" customHeight="1" x14ac:dyDescent="0.2">
      <c r="A127" s="173">
        <v>602300</v>
      </c>
      <c r="B127" s="165" t="s">
        <v>173</v>
      </c>
      <c r="C127" s="121">
        <v>-2054025.69</v>
      </c>
      <c r="D127" s="223">
        <v>10000</v>
      </c>
      <c r="E127" s="234">
        <f t="shared" si="25"/>
        <v>-0.48684882806894203</v>
      </c>
      <c r="F127" s="146">
        <f t="shared" si="31"/>
        <v>2064025.69</v>
      </c>
      <c r="G127" s="183"/>
      <c r="H127" s="223">
        <v>-146738.37</v>
      </c>
      <c r="I127" s="224">
        <f t="shared" si="27"/>
        <v>0</v>
      </c>
      <c r="J127" s="147">
        <f t="shared" si="32"/>
        <v>-146738.37</v>
      </c>
      <c r="K127" s="18">
        <f t="shared" si="30"/>
        <v>-2054025.69</v>
      </c>
      <c r="L127" s="18">
        <f t="shared" si="28"/>
        <v>-136738.37</v>
      </c>
      <c r="M127" s="234"/>
      <c r="N127" s="148">
        <f t="shared" si="33"/>
        <v>1917287.3199999998</v>
      </c>
    </row>
    <row r="129" spans="8:8" x14ac:dyDescent="0.2">
      <c r="H129" s="118"/>
    </row>
  </sheetData>
  <mergeCells count="18">
    <mergeCell ref="H4:H5"/>
    <mergeCell ref="I4:I5"/>
    <mergeCell ref="K3:N3"/>
    <mergeCell ref="N4:N5"/>
    <mergeCell ref="K4:K5"/>
    <mergeCell ref="L4:L5"/>
    <mergeCell ref="M4:M5"/>
    <mergeCell ref="J4:J5"/>
    <mergeCell ref="A1:M1"/>
    <mergeCell ref="C4:C5"/>
    <mergeCell ref="D4:D5"/>
    <mergeCell ref="E4:E5"/>
    <mergeCell ref="G4:G5"/>
    <mergeCell ref="F4:F5"/>
    <mergeCell ref="C3:F3"/>
    <mergeCell ref="G3:J3"/>
    <mergeCell ref="A3:A5"/>
    <mergeCell ref="B3:B5"/>
  </mergeCells>
  <phoneticPr fontId="0" type="noConversion"/>
  <pageMargins left="3.937007874015748E-2" right="3.937007874015748E-2" top="0.78740157480314965" bottom="0.43307086614173229" header="0" footer="0"/>
  <pageSetup paperSize="9" scale="62" orientation="landscape" r:id="rId1"/>
  <headerFooter alignWithMargins="0">
    <oddFooter>&amp;R&amp;P</oddFooter>
  </headerFooter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O144"/>
  <sheetViews>
    <sheetView showZeros="0" tabSelected="1" zoomScaleNormal="100" zoomScaleSheetLayoutView="50" workbookViewId="0">
      <pane xSplit="2" ySplit="4" topLeftCell="C118" activePane="bottomRight" state="frozen"/>
      <selection activeCell="F9" sqref="F9"/>
      <selection pane="topRight" activeCell="F9" sqref="F9"/>
      <selection pane="bottomLeft" activeCell="F9" sqref="F9"/>
      <selection pane="bottomRight" activeCell="B8" sqref="B8"/>
    </sheetView>
  </sheetViews>
  <sheetFormatPr defaultRowHeight="12.75" x14ac:dyDescent="0.2"/>
  <cols>
    <col min="1" max="1" width="9.5703125" style="94" customWidth="1"/>
    <col min="2" max="2" width="59.7109375" style="96" customWidth="1"/>
    <col min="3" max="3" width="10.42578125" style="95" customWidth="1"/>
    <col min="4" max="4" width="12.5703125" style="95" customWidth="1"/>
    <col min="5" max="5" width="13.7109375" style="95" customWidth="1"/>
    <col min="6" max="6" width="11" style="95" customWidth="1"/>
    <col min="7" max="7" width="11" style="84" customWidth="1"/>
    <col min="8" max="16384" width="9.140625" style="84"/>
  </cols>
  <sheetData>
    <row r="1" spans="1:12" ht="33.75" customHeight="1" x14ac:dyDescent="0.25">
      <c r="A1" s="349" t="s">
        <v>526</v>
      </c>
      <c r="B1" s="349"/>
      <c r="C1" s="349"/>
      <c r="D1" s="349"/>
      <c r="E1" s="349"/>
      <c r="F1" s="349"/>
      <c r="G1" s="129"/>
    </row>
    <row r="2" spans="1:12" ht="15" customHeight="1" x14ac:dyDescent="0.25">
      <c r="A2" s="85"/>
      <c r="B2" s="86"/>
      <c r="C2" s="87"/>
      <c r="D2" s="87"/>
      <c r="E2" s="87"/>
      <c r="F2" s="87"/>
      <c r="G2" s="88" t="s">
        <v>555</v>
      </c>
    </row>
    <row r="3" spans="1:12" ht="23.45" customHeight="1" x14ac:dyDescent="0.2">
      <c r="A3" s="346" t="s">
        <v>633</v>
      </c>
      <c r="B3" s="347" t="s">
        <v>405</v>
      </c>
      <c r="C3" s="350" t="s">
        <v>230</v>
      </c>
      <c r="D3" s="350"/>
      <c r="E3" s="350"/>
      <c r="F3" s="350"/>
      <c r="G3" s="350"/>
    </row>
    <row r="4" spans="1:12" ht="81" customHeight="1" x14ac:dyDescent="0.2">
      <c r="A4" s="346"/>
      <c r="B4" s="348"/>
      <c r="C4" s="236" t="s">
        <v>484</v>
      </c>
      <c r="D4" s="237" t="s">
        <v>485</v>
      </c>
      <c r="E4" s="237" t="s">
        <v>486</v>
      </c>
      <c r="F4" s="237" t="s">
        <v>487</v>
      </c>
      <c r="G4" s="236" t="s">
        <v>488</v>
      </c>
    </row>
    <row r="5" spans="1:12" s="89" customFormat="1" ht="30" customHeight="1" x14ac:dyDescent="0.2">
      <c r="A5" s="266" t="s">
        <v>231</v>
      </c>
      <c r="B5" s="267" t="s">
        <v>232</v>
      </c>
      <c r="C5" s="268">
        <v>154222.5</v>
      </c>
      <c r="D5" s="268">
        <v>74043</v>
      </c>
      <c r="E5" s="268">
        <v>67330.100000000006</v>
      </c>
      <c r="F5" s="268">
        <v>6712.9</v>
      </c>
      <c r="G5" s="268">
        <v>86892.4</v>
      </c>
    </row>
    <row r="6" spans="1:12" ht="57.75" customHeight="1" x14ac:dyDescent="0.25">
      <c r="A6" s="351" t="s">
        <v>322</v>
      </c>
      <c r="B6" s="242" t="s">
        <v>66</v>
      </c>
      <c r="C6" s="243">
        <v>4639.3999999999996</v>
      </c>
      <c r="D6" s="244">
        <v>1010.4</v>
      </c>
      <c r="E6" s="244">
        <v>28.3</v>
      </c>
      <c r="F6" s="244">
        <v>982.1</v>
      </c>
      <c r="G6" s="291">
        <v>4611.1000000000004</v>
      </c>
    </row>
    <row r="7" spans="1:12" ht="64.5" customHeight="1" x14ac:dyDescent="0.25">
      <c r="A7" s="353"/>
      <c r="B7" s="245" t="s">
        <v>489</v>
      </c>
      <c r="C7" s="243">
        <v>85100</v>
      </c>
      <c r="D7" s="244">
        <v>47484.5</v>
      </c>
      <c r="E7" s="244">
        <v>42030</v>
      </c>
      <c r="F7" s="244">
        <v>5454.5</v>
      </c>
      <c r="G7" s="291">
        <v>43070</v>
      </c>
    </row>
    <row r="8" spans="1:12" ht="60.75" customHeight="1" x14ac:dyDescent="0.25">
      <c r="A8" s="352"/>
      <c r="B8" s="245" t="s">
        <v>490</v>
      </c>
      <c r="C8" s="243">
        <v>7628.1</v>
      </c>
      <c r="D8" s="244">
        <v>7628.1</v>
      </c>
      <c r="E8" s="244">
        <v>7628.1</v>
      </c>
      <c r="F8" s="244">
        <v>0</v>
      </c>
      <c r="G8" s="291">
        <v>0</v>
      </c>
    </row>
    <row r="9" spans="1:12" ht="51" x14ac:dyDescent="0.25">
      <c r="A9" s="248" t="s">
        <v>667</v>
      </c>
      <c r="B9" s="245" t="s">
        <v>489</v>
      </c>
      <c r="C9" s="243">
        <v>50255</v>
      </c>
      <c r="D9" s="244">
        <v>14850</v>
      </c>
      <c r="E9" s="244">
        <v>14850</v>
      </c>
      <c r="F9" s="244">
        <v>0</v>
      </c>
      <c r="G9" s="291">
        <v>35405</v>
      </c>
    </row>
    <row r="10" spans="1:12" ht="48" customHeight="1" x14ac:dyDescent="0.25">
      <c r="A10" s="290" t="s">
        <v>323</v>
      </c>
      <c r="B10" s="242" t="s">
        <v>64</v>
      </c>
      <c r="C10" s="243">
        <v>1000</v>
      </c>
      <c r="D10" s="244">
        <v>530</v>
      </c>
      <c r="E10" s="244">
        <v>520</v>
      </c>
      <c r="F10" s="244">
        <v>10</v>
      </c>
      <c r="G10" s="291">
        <v>480</v>
      </c>
    </row>
    <row r="11" spans="1:12" ht="30" customHeight="1" x14ac:dyDescent="0.25">
      <c r="A11" s="246" t="s">
        <v>390</v>
      </c>
      <c r="B11" s="247" t="s">
        <v>491</v>
      </c>
      <c r="C11" s="243">
        <v>100</v>
      </c>
      <c r="D11" s="244">
        <v>40</v>
      </c>
      <c r="E11" s="244">
        <v>0</v>
      </c>
      <c r="F11" s="244">
        <v>40</v>
      </c>
      <c r="G11" s="291">
        <v>100</v>
      </c>
    </row>
    <row r="12" spans="1:12" ht="57.75" customHeight="1" x14ac:dyDescent="0.25">
      <c r="A12" s="246" t="s">
        <v>322</v>
      </c>
      <c r="B12" s="242" t="s">
        <v>197</v>
      </c>
      <c r="C12" s="243">
        <v>0</v>
      </c>
      <c r="D12" s="244">
        <v>0</v>
      </c>
      <c r="E12" s="244">
        <v>0</v>
      </c>
      <c r="F12" s="244">
        <v>0</v>
      </c>
      <c r="G12" s="291">
        <v>0</v>
      </c>
    </row>
    <row r="13" spans="1:12" ht="50.25" customHeight="1" x14ac:dyDescent="0.25">
      <c r="A13" s="248" t="s">
        <v>639</v>
      </c>
      <c r="B13" s="249" t="s">
        <v>492</v>
      </c>
      <c r="C13" s="243">
        <v>5500</v>
      </c>
      <c r="D13" s="244">
        <v>2500</v>
      </c>
      <c r="E13" s="244">
        <v>2273.6999999999998</v>
      </c>
      <c r="F13" s="244">
        <v>226.3</v>
      </c>
      <c r="G13" s="291">
        <v>3226.3</v>
      </c>
    </row>
    <row r="14" spans="1:12" s="123" customFormat="1" ht="30" customHeight="1" x14ac:dyDescent="0.2">
      <c r="A14" s="266" t="s">
        <v>233</v>
      </c>
      <c r="B14" s="267" t="s">
        <v>103</v>
      </c>
      <c r="C14" s="268">
        <v>21054.5</v>
      </c>
      <c r="D14" s="268">
        <v>10801.8</v>
      </c>
      <c r="E14" s="268">
        <v>10781.8</v>
      </c>
      <c r="F14" s="268">
        <v>20</v>
      </c>
      <c r="G14" s="268">
        <v>10272.700000000001</v>
      </c>
      <c r="I14" s="124"/>
      <c r="J14" s="124"/>
      <c r="K14" s="124"/>
      <c r="L14" s="124"/>
    </row>
    <row r="15" spans="1:12" ht="44.25" customHeight="1" x14ac:dyDescent="0.25">
      <c r="A15" s="246" t="s">
        <v>493</v>
      </c>
      <c r="B15" s="242" t="s">
        <v>494</v>
      </c>
      <c r="C15" s="243">
        <v>50</v>
      </c>
      <c r="D15" s="244">
        <v>0</v>
      </c>
      <c r="E15" s="244">
        <v>0</v>
      </c>
      <c r="F15" s="244"/>
      <c r="G15" s="291">
        <v>50</v>
      </c>
      <c r="H15" s="130"/>
    </row>
    <row r="16" spans="1:12" ht="40.5" customHeight="1" x14ac:dyDescent="0.25">
      <c r="A16" s="246" t="s">
        <v>326</v>
      </c>
      <c r="B16" s="242" t="s">
        <v>18</v>
      </c>
      <c r="C16" s="243">
        <v>1759.2</v>
      </c>
      <c r="D16" s="244">
        <v>375.2</v>
      </c>
      <c r="E16" s="244">
        <v>375.2</v>
      </c>
      <c r="F16" s="244">
        <v>0</v>
      </c>
      <c r="G16" s="291">
        <v>1384</v>
      </c>
      <c r="H16" s="130"/>
    </row>
    <row r="17" spans="1:8" ht="60.75" customHeight="1" x14ac:dyDescent="0.25">
      <c r="A17" s="248" t="s">
        <v>327</v>
      </c>
      <c r="B17" s="242" t="s">
        <v>66</v>
      </c>
      <c r="C17" s="243">
        <v>540</v>
      </c>
      <c r="D17" s="244">
        <v>0</v>
      </c>
      <c r="E17" s="244">
        <v>0</v>
      </c>
      <c r="F17" s="244">
        <v>0</v>
      </c>
      <c r="G17" s="291">
        <v>540</v>
      </c>
      <c r="H17" s="130"/>
    </row>
    <row r="18" spans="1:8" ht="59.25" customHeight="1" x14ac:dyDescent="0.25">
      <c r="A18" s="246" t="s">
        <v>328</v>
      </c>
      <c r="B18" s="242" t="s">
        <v>66</v>
      </c>
      <c r="C18" s="243">
        <v>9930.2999999999993</v>
      </c>
      <c r="D18" s="244">
        <v>2271.6</v>
      </c>
      <c r="E18" s="244">
        <v>2271.6</v>
      </c>
      <c r="F18" s="244">
        <v>0</v>
      </c>
      <c r="G18" s="291">
        <v>7658.7</v>
      </c>
      <c r="H18" s="130"/>
    </row>
    <row r="19" spans="1:8" ht="39" customHeight="1" x14ac:dyDescent="0.25">
      <c r="A19" s="246" t="s">
        <v>425</v>
      </c>
      <c r="B19" s="242" t="s">
        <v>19</v>
      </c>
      <c r="C19" s="243">
        <v>600</v>
      </c>
      <c r="D19" s="244">
        <v>10</v>
      </c>
      <c r="E19" s="244">
        <v>10</v>
      </c>
      <c r="F19" s="244">
        <v>0</v>
      </c>
      <c r="G19" s="291">
        <v>590</v>
      </c>
      <c r="H19" s="130"/>
    </row>
    <row r="20" spans="1:8" ht="30" customHeight="1" x14ac:dyDescent="0.25">
      <c r="A20" s="250" t="s">
        <v>593</v>
      </c>
      <c r="B20" s="242" t="s">
        <v>65</v>
      </c>
      <c r="C20" s="243">
        <v>20</v>
      </c>
      <c r="D20" s="244">
        <v>0</v>
      </c>
      <c r="E20" s="244">
        <v>0</v>
      </c>
      <c r="F20" s="244">
        <v>0</v>
      </c>
      <c r="G20" s="291">
        <v>20</v>
      </c>
      <c r="H20" s="130"/>
    </row>
    <row r="21" spans="1:8" ht="36" customHeight="1" x14ac:dyDescent="0.25">
      <c r="A21" s="246" t="s">
        <v>329</v>
      </c>
      <c r="B21" s="242" t="s">
        <v>495</v>
      </c>
      <c r="C21" s="243">
        <v>30</v>
      </c>
      <c r="D21" s="244">
        <v>20</v>
      </c>
      <c r="E21" s="244">
        <v>0</v>
      </c>
      <c r="F21" s="244">
        <v>20</v>
      </c>
      <c r="G21" s="291">
        <v>30</v>
      </c>
      <c r="H21" s="130"/>
    </row>
    <row r="22" spans="1:8" ht="38.25" hidden="1" x14ac:dyDescent="0.25">
      <c r="A22" s="246" t="s">
        <v>496</v>
      </c>
      <c r="B22" s="249" t="s">
        <v>490</v>
      </c>
      <c r="C22" s="243">
        <v>0</v>
      </c>
      <c r="D22" s="244">
        <v>0</v>
      </c>
      <c r="E22" s="244">
        <v>0</v>
      </c>
      <c r="F22" s="244">
        <v>0</v>
      </c>
      <c r="G22" s="291">
        <v>0</v>
      </c>
      <c r="H22" s="130"/>
    </row>
    <row r="23" spans="1:8" ht="51" hidden="1" x14ac:dyDescent="0.25">
      <c r="A23" s="251" t="s">
        <v>330</v>
      </c>
      <c r="B23" s="252" t="s">
        <v>20</v>
      </c>
      <c r="C23" s="243">
        <v>0</v>
      </c>
      <c r="D23" s="244">
        <v>0</v>
      </c>
      <c r="E23" s="244">
        <v>0</v>
      </c>
      <c r="F23" s="244">
        <v>0</v>
      </c>
      <c r="G23" s="291">
        <v>0</v>
      </c>
      <c r="H23" s="130"/>
    </row>
    <row r="24" spans="1:8" ht="69" hidden="1" customHeight="1" x14ac:dyDescent="0.25">
      <c r="A24" s="251" t="s">
        <v>330</v>
      </c>
      <c r="B24" s="252" t="s">
        <v>21</v>
      </c>
      <c r="C24" s="243">
        <v>0</v>
      </c>
      <c r="D24" s="244">
        <v>0</v>
      </c>
      <c r="E24" s="244">
        <v>0</v>
      </c>
      <c r="F24" s="244">
        <v>0</v>
      </c>
      <c r="G24" s="291">
        <v>0</v>
      </c>
      <c r="H24" s="130"/>
    </row>
    <row r="25" spans="1:8" ht="39.75" hidden="1" customHeight="1" x14ac:dyDescent="0.25">
      <c r="A25" s="251" t="s">
        <v>330</v>
      </c>
      <c r="B25" s="252" t="s">
        <v>497</v>
      </c>
      <c r="C25" s="243">
        <v>0</v>
      </c>
      <c r="D25" s="244">
        <v>0</v>
      </c>
      <c r="E25" s="244">
        <v>0</v>
      </c>
      <c r="F25" s="244">
        <v>0</v>
      </c>
      <c r="G25" s="291">
        <v>0</v>
      </c>
      <c r="H25" s="130"/>
    </row>
    <row r="26" spans="1:8" ht="64.5" hidden="1" customHeight="1" x14ac:dyDescent="0.25">
      <c r="A26" s="251" t="s">
        <v>330</v>
      </c>
      <c r="B26" s="252" t="s">
        <v>669</v>
      </c>
      <c r="C26" s="243">
        <v>0</v>
      </c>
      <c r="D26" s="244">
        <v>0</v>
      </c>
      <c r="E26" s="244">
        <v>0</v>
      </c>
      <c r="F26" s="244">
        <v>0</v>
      </c>
      <c r="G26" s="291">
        <v>0</v>
      </c>
      <c r="H26" s="130"/>
    </row>
    <row r="27" spans="1:8" ht="53.25" customHeight="1" x14ac:dyDescent="0.25">
      <c r="A27" s="251" t="s">
        <v>330</v>
      </c>
      <c r="B27" s="249" t="s">
        <v>498</v>
      </c>
      <c r="C27" s="243">
        <v>1000</v>
      </c>
      <c r="D27" s="244">
        <v>1000</v>
      </c>
      <c r="E27" s="244">
        <v>1000</v>
      </c>
      <c r="F27" s="244">
        <v>0</v>
      </c>
      <c r="G27" s="291">
        <v>0</v>
      </c>
      <c r="H27" s="130"/>
    </row>
    <row r="28" spans="1:8" ht="93" hidden="1" customHeight="1" x14ac:dyDescent="0.25">
      <c r="A28" s="251" t="s">
        <v>330</v>
      </c>
      <c r="B28" s="252" t="s">
        <v>22</v>
      </c>
      <c r="C28" s="243">
        <v>0</v>
      </c>
      <c r="D28" s="244">
        <v>0</v>
      </c>
      <c r="E28" s="244">
        <v>0</v>
      </c>
      <c r="F28" s="244">
        <v>0</v>
      </c>
      <c r="G28" s="291">
        <v>0</v>
      </c>
      <c r="H28" s="130"/>
    </row>
    <row r="29" spans="1:8" ht="76.5" hidden="1" x14ac:dyDescent="0.25">
      <c r="A29" s="251" t="s">
        <v>330</v>
      </c>
      <c r="B29" s="252" t="s">
        <v>499</v>
      </c>
      <c r="C29" s="243">
        <v>0</v>
      </c>
      <c r="D29" s="244">
        <v>0</v>
      </c>
      <c r="E29" s="244">
        <v>0</v>
      </c>
      <c r="F29" s="244">
        <v>0</v>
      </c>
      <c r="G29" s="291">
        <v>0</v>
      </c>
      <c r="H29" s="130"/>
    </row>
    <row r="30" spans="1:8" ht="84.75" hidden="1" customHeight="1" x14ac:dyDescent="0.25">
      <c r="A30" s="251" t="s">
        <v>330</v>
      </c>
      <c r="B30" s="253" t="s">
        <v>23</v>
      </c>
      <c r="C30" s="243">
        <v>0</v>
      </c>
      <c r="D30" s="244">
        <v>0</v>
      </c>
      <c r="E30" s="244">
        <v>0</v>
      </c>
      <c r="F30" s="244">
        <v>0</v>
      </c>
      <c r="G30" s="291">
        <v>0</v>
      </c>
      <c r="H30" s="130"/>
    </row>
    <row r="31" spans="1:8" ht="42.75" customHeight="1" x14ac:dyDescent="0.25">
      <c r="A31" s="251" t="s">
        <v>330</v>
      </c>
      <c r="B31" s="242" t="s">
        <v>461</v>
      </c>
      <c r="C31" s="243">
        <v>2125</v>
      </c>
      <c r="D31" s="244">
        <v>2125</v>
      </c>
      <c r="E31" s="244">
        <v>2125</v>
      </c>
      <c r="F31" s="244">
        <v>0</v>
      </c>
      <c r="G31" s="291">
        <v>0</v>
      </c>
      <c r="H31" s="130"/>
    </row>
    <row r="32" spans="1:8" ht="51" hidden="1" x14ac:dyDescent="0.25">
      <c r="A32" s="251" t="s">
        <v>330</v>
      </c>
      <c r="B32" s="242" t="s">
        <v>670</v>
      </c>
      <c r="C32" s="243">
        <v>0</v>
      </c>
      <c r="D32" s="244">
        <v>0</v>
      </c>
      <c r="E32" s="244">
        <v>0</v>
      </c>
      <c r="F32" s="244">
        <v>0</v>
      </c>
      <c r="G32" s="291">
        <v>0</v>
      </c>
      <c r="H32" s="130"/>
    </row>
    <row r="33" spans="1:13" ht="58.5" hidden="1" customHeight="1" x14ac:dyDescent="0.25">
      <c r="A33" s="251" t="s">
        <v>330</v>
      </c>
      <c r="B33" s="252" t="s">
        <v>24</v>
      </c>
      <c r="C33" s="243">
        <v>0</v>
      </c>
      <c r="D33" s="244">
        <v>0</v>
      </c>
      <c r="E33" s="244">
        <v>0</v>
      </c>
      <c r="F33" s="244">
        <v>0</v>
      </c>
      <c r="G33" s="291">
        <v>0</v>
      </c>
      <c r="H33" s="130"/>
    </row>
    <row r="34" spans="1:13" ht="46.5" hidden="1" customHeight="1" x14ac:dyDescent="0.25">
      <c r="A34" s="251" t="s">
        <v>330</v>
      </c>
      <c r="B34" s="242" t="s">
        <v>25</v>
      </c>
      <c r="C34" s="243">
        <v>0</v>
      </c>
      <c r="D34" s="244">
        <v>0</v>
      </c>
      <c r="E34" s="244">
        <v>0</v>
      </c>
      <c r="F34" s="244">
        <v>0</v>
      </c>
      <c r="G34" s="291">
        <v>0</v>
      </c>
      <c r="H34" s="130"/>
    </row>
    <row r="35" spans="1:13" ht="50.25" hidden="1" customHeight="1" x14ac:dyDescent="0.25">
      <c r="A35" s="251" t="s">
        <v>330</v>
      </c>
      <c r="B35" s="252" t="s">
        <v>199</v>
      </c>
      <c r="C35" s="243">
        <v>0</v>
      </c>
      <c r="D35" s="244">
        <v>0</v>
      </c>
      <c r="E35" s="244">
        <v>0</v>
      </c>
      <c r="F35" s="244">
        <v>0</v>
      </c>
      <c r="G35" s="291">
        <v>0</v>
      </c>
      <c r="H35" s="130"/>
    </row>
    <row r="36" spans="1:13" ht="63.75" hidden="1" x14ac:dyDescent="0.25">
      <c r="A36" s="251" t="s">
        <v>330</v>
      </c>
      <c r="B36" s="242" t="s">
        <v>200</v>
      </c>
      <c r="C36" s="243">
        <v>0</v>
      </c>
      <c r="D36" s="244">
        <v>0</v>
      </c>
      <c r="E36" s="244">
        <v>0</v>
      </c>
      <c r="F36" s="244">
        <v>0</v>
      </c>
      <c r="G36" s="291">
        <v>0</v>
      </c>
      <c r="H36" s="130"/>
    </row>
    <row r="37" spans="1:13" ht="63.75" hidden="1" x14ac:dyDescent="0.25">
      <c r="A37" s="251" t="s">
        <v>330</v>
      </c>
      <c r="B37" s="253" t="s">
        <v>26</v>
      </c>
      <c r="C37" s="243">
        <v>0</v>
      </c>
      <c r="D37" s="244">
        <v>0</v>
      </c>
      <c r="E37" s="244">
        <v>0</v>
      </c>
      <c r="F37" s="244">
        <v>0</v>
      </c>
      <c r="G37" s="291">
        <v>0</v>
      </c>
      <c r="H37" s="130"/>
    </row>
    <row r="38" spans="1:13" ht="38.25" hidden="1" x14ac:dyDescent="0.25">
      <c r="A38" s="251" t="s">
        <v>330</v>
      </c>
      <c r="B38" s="249" t="s">
        <v>198</v>
      </c>
      <c r="C38" s="243">
        <v>0</v>
      </c>
      <c r="D38" s="244">
        <v>0</v>
      </c>
      <c r="E38" s="244">
        <v>0</v>
      </c>
      <c r="F38" s="244">
        <v>0</v>
      </c>
      <c r="G38" s="291">
        <v>0</v>
      </c>
      <c r="H38" s="130"/>
    </row>
    <row r="39" spans="1:13" ht="51" hidden="1" x14ac:dyDescent="0.25">
      <c r="A39" s="246" t="s">
        <v>330</v>
      </c>
      <c r="B39" s="252" t="s">
        <v>27</v>
      </c>
      <c r="C39" s="243">
        <v>0</v>
      </c>
      <c r="D39" s="244">
        <v>0</v>
      </c>
      <c r="E39" s="244">
        <v>0</v>
      </c>
      <c r="F39" s="244">
        <v>0</v>
      </c>
      <c r="G39" s="291">
        <v>0</v>
      </c>
      <c r="H39" s="130"/>
    </row>
    <row r="40" spans="1:13" ht="63.75" hidden="1" x14ac:dyDescent="0.25">
      <c r="A40" s="246" t="s">
        <v>330</v>
      </c>
      <c r="B40" s="252" t="s">
        <v>500</v>
      </c>
      <c r="C40" s="243">
        <v>0</v>
      </c>
      <c r="D40" s="244">
        <v>0</v>
      </c>
      <c r="E40" s="244">
        <v>0</v>
      </c>
      <c r="F40" s="244">
        <v>0</v>
      </c>
      <c r="G40" s="291">
        <v>0</v>
      </c>
      <c r="H40" s="130"/>
    </row>
    <row r="41" spans="1:13" ht="25.5" x14ac:dyDescent="0.25">
      <c r="A41" s="251" t="s">
        <v>330</v>
      </c>
      <c r="B41" s="253" t="s">
        <v>501</v>
      </c>
      <c r="C41" s="243">
        <v>5000</v>
      </c>
      <c r="D41" s="244">
        <v>5000</v>
      </c>
      <c r="E41" s="244">
        <v>5000</v>
      </c>
      <c r="F41" s="244">
        <v>0</v>
      </c>
      <c r="G41" s="291">
        <v>0</v>
      </c>
      <c r="H41" s="130"/>
    </row>
    <row r="42" spans="1:13" s="89" customFormat="1" ht="30" customHeight="1" x14ac:dyDescent="0.2">
      <c r="A42" s="269" t="s">
        <v>234</v>
      </c>
      <c r="B42" s="267" t="s">
        <v>634</v>
      </c>
      <c r="C42" s="268">
        <v>16324.7</v>
      </c>
      <c r="D42" s="268">
        <v>2225.5</v>
      </c>
      <c r="E42" s="268">
        <v>1265.4000000000001</v>
      </c>
      <c r="F42" s="268">
        <v>960.1</v>
      </c>
      <c r="G42" s="268">
        <v>15059.3</v>
      </c>
      <c r="I42" s="90"/>
      <c r="J42" s="90"/>
      <c r="K42" s="90"/>
      <c r="L42" s="90"/>
      <c r="M42" s="90"/>
    </row>
    <row r="43" spans="1:13" s="78" customFormat="1" ht="30" customHeight="1" x14ac:dyDescent="0.25">
      <c r="A43" s="351" t="s">
        <v>407</v>
      </c>
      <c r="B43" s="252" t="s">
        <v>28</v>
      </c>
      <c r="C43" s="243">
        <v>8700</v>
      </c>
      <c r="D43" s="244">
        <v>678.7</v>
      </c>
      <c r="E43" s="244">
        <v>125.4</v>
      </c>
      <c r="F43" s="244">
        <v>553.29999999999995</v>
      </c>
      <c r="G43" s="291">
        <v>8574.6</v>
      </c>
    </row>
    <row r="44" spans="1:13" s="78" customFormat="1" ht="30" customHeight="1" x14ac:dyDescent="0.25">
      <c r="A44" s="353"/>
      <c r="B44" s="252" t="s">
        <v>29</v>
      </c>
      <c r="C44" s="243">
        <v>900</v>
      </c>
      <c r="D44" s="244">
        <v>100</v>
      </c>
      <c r="E44" s="244">
        <v>35</v>
      </c>
      <c r="F44" s="244">
        <v>65</v>
      </c>
      <c r="G44" s="291">
        <v>865</v>
      </c>
    </row>
    <row r="45" spans="1:13" s="78" customFormat="1" ht="30" customHeight="1" x14ac:dyDescent="0.25">
      <c r="A45" s="352"/>
      <c r="B45" s="252" t="s">
        <v>30</v>
      </c>
      <c r="C45" s="243">
        <v>100</v>
      </c>
      <c r="D45" s="244">
        <v>20</v>
      </c>
      <c r="E45" s="244">
        <v>0</v>
      </c>
      <c r="F45" s="244">
        <v>20</v>
      </c>
      <c r="G45" s="291">
        <v>100</v>
      </c>
    </row>
    <row r="46" spans="1:13" s="78" customFormat="1" ht="30" customHeight="1" x14ac:dyDescent="0.25">
      <c r="A46" s="246" t="s">
        <v>635</v>
      </c>
      <c r="B46" s="249" t="s">
        <v>599</v>
      </c>
      <c r="C46" s="243">
        <v>1300</v>
      </c>
      <c r="D46" s="244">
        <v>196</v>
      </c>
      <c r="E46" s="244">
        <v>84.2</v>
      </c>
      <c r="F46" s="244">
        <v>111.8</v>
      </c>
      <c r="G46" s="291">
        <v>1215.8</v>
      </c>
    </row>
    <row r="47" spans="1:13" s="78" customFormat="1" ht="30" hidden="1" customHeight="1" x14ac:dyDescent="0.25">
      <c r="A47" s="254" t="s">
        <v>202</v>
      </c>
      <c r="B47" s="249" t="s">
        <v>599</v>
      </c>
      <c r="C47" s="243">
        <v>0</v>
      </c>
      <c r="D47" s="244">
        <v>0</v>
      </c>
      <c r="E47" s="244">
        <v>0</v>
      </c>
      <c r="F47" s="244">
        <v>0</v>
      </c>
      <c r="G47" s="291">
        <v>0</v>
      </c>
    </row>
    <row r="48" spans="1:13" s="78" customFormat="1" ht="30" customHeight="1" x14ac:dyDescent="0.25">
      <c r="A48" s="246" t="s">
        <v>636</v>
      </c>
      <c r="B48" s="249" t="s">
        <v>274</v>
      </c>
      <c r="C48" s="243">
        <v>4924.7</v>
      </c>
      <c r="D48" s="244">
        <v>830.8</v>
      </c>
      <c r="E48" s="244">
        <v>620.79999999999995</v>
      </c>
      <c r="F48" s="244">
        <v>210</v>
      </c>
      <c r="G48" s="291">
        <v>4303.8999999999996</v>
      </c>
    </row>
    <row r="49" spans="1:13" s="78" customFormat="1" ht="25.5" x14ac:dyDescent="0.25">
      <c r="A49" s="246" t="s">
        <v>180</v>
      </c>
      <c r="B49" s="242" t="s">
        <v>502</v>
      </c>
      <c r="C49" s="243">
        <v>400</v>
      </c>
      <c r="D49" s="244">
        <v>400</v>
      </c>
      <c r="E49" s="244">
        <v>400</v>
      </c>
      <c r="F49" s="244">
        <v>0</v>
      </c>
      <c r="G49" s="291">
        <v>0</v>
      </c>
    </row>
    <row r="50" spans="1:13" s="78" customFormat="1" ht="38.25" hidden="1" x14ac:dyDescent="0.25">
      <c r="A50" s="251" t="s">
        <v>334</v>
      </c>
      <c r="B50" s="242" t="s">
        <v>25</v>
      </c>
      <c r="C50" s="243">
        <v>0</v>
      </c>
      <c r="D50" s="244">
        <v>0</v>
      </c>
      <c r="E50" s="244">
        <v>0</v>
      </c>
      <c r="F50" s="244">
        <v>0</v>
      </c>
      <c r="G50" s="291">
        <v>0</v>
      </c>
    </row>
    <row r="51" spans="1:13" s="89" customFormat="1" ht="30" customHeight="1" x14ac:dyDescent="0.2">
      <c r="A51" s="266" t="s">
        <v>235</v>
      </c>
      <c r="B51" s="270" t="s">
        <v>236</v>
      </c>
      <c r="C51" s="268">
        <v>36568.6</v>
      </c>
      <c r="D51" s="268">
        <v>12816.1</v>
      </c>
      <c r="E51" s="268">
        <v>12698.2</v>
      </c>
      <c r="F51" s="268">
        <v>117.9</v>
      </c>
      <c r="G51" s="268">
        <v>23870.400000000001</v>
      </c>
      <c r="I51" s="90"/>
      <c r="J51" s="90"/>
      <c r="K51" s="90"/>
      <c r="L51" s="90"/>
      <c r="M51" s="90"/>
    </row>
    <row r="52" spans="1:13" s="89" customFormat="1" ht="139.5" customHeight="1" x14ac:dyDescent="0.25">
      <c r="A52" s="246" t="s">
        <v>68</v>
      </c>
      <c r="B52" s="245" t="s">
        <v>69</v>
      </c>
      <c r="C52" s="243">
        <v>28068.6</v>
      </c>
      <c r="D52" s="244">
        <v>12816.1</v>
      </c>
      <c r="E52" s="244">
        <v>12698.2</v>
      </c>
      <c r="F52" s="244">
        <v>117.9</v>
      </c>
      <c r="G52" s="291">
        <v>15370.4</v>
      </c>
    </row>
    <row r="53" spans="1:13" ht="60" customHeight="1" x14ac:dyDescent="0.25">
      <c r="A53" s="246" t="s">
        <v>349</v>
      </c>
      <c r="B53" s="242" t="s">
        <v>80</v>
      </c>
      <c r="C53" s="243">
        <v>1000</v>
      </c>
      <c r="D53" s="244">
        <v>0</v>
      </c>
      <c r="E53" s="244">
        <v>0</v>
      </c>
      <c r="F53" s="244">
        <v>0</v>
      </c>
      <c r="G53" s="291">
        <v>1000</v>
      </c>
    </row>
    <row r="54" spans="1:13" ht="58.5" customHeight="1" x14ac:dyDescent="0.25">
      <c r="A54" s="246" t="s">
        <v>349</v>
      </c>
      <c r="B54" s="242" t="s">
        <v>70</v>
      </c>
      <c r="C54" s="243">
        <v>500</v>
      </c>
      <c r="D54" s="244">
        <v>0</v>
      </c>
      <c r="E54" s="244">
        <v>0</v>
      </c>
      <c r="F54" s="244">
        <v>0</v>
      </c>
      <c r="G54" s="291">
        <v>500</v>
      </c>
    </row>
    <row r="55" spans="1:13" ht="30" customHeight="1" x14ac:dyDescent="0.25">
      <c r="A55" s="246" t="s">
        <v>349</v>
      </c>
      <c r="B55" s="253" t="s">
        <v>464</v>
      </c>
      <c r="C55" s="243">
        <v>1600</v>
      </c>
      <c r="D55" s="244">
        <v>0</v>
      </c>
      <c r="E55" s="244">
        <v>0</v>
      </c>
      <c r="F55" s="244">
        <v>0</v>
      </c>
      <c r="G55" s="291">
        <v>1600</v>
      </c>
    </row>
    <row r="56" spans="1:13" ht="30" customHeight="1" x14ac:dyDescent="0.25">
      <c r="A56" s="246" t="s">
        <v>349</v>
      </c>
      <c r="B56" s="242" t="s">
        <v>31</v>
      </c>
      <c r="C56" s="243">
        <v>600</v>
      </c>
      <c r="D56" s="244">
        <v>0</v>
      </c>
      <c r="E56" s="244">
        <v>0</v>
      </c>
      <c r="F56" s="244">
        <v>0</v>
      </c>
      <c r="G56" s="291">
        <v>600</v>
      </c>
    </row>
    <row r="57" spans="1:13" ht="30" customHeight="1" x14ac:dyDescent="0.25">
      <c r="A57" s="246" t="s">
        <v>345</v>
      </c>
      <c r="B57" s="242" t="s">
        <v>465</v>
      </c>
      <c r="C57" s="243">
        <v>1600</v>
      </c>
      <c r="D57" s="244">
        <v>0</v>
      </c>
      <c r="E57" s="244">
        <v>0</v>
      </c>
      <c r="F57" s="244">
        <v>0</v>
      </c>
      <c r="G57" s="291">
        <v>1600</v>
      </c>
    </row>
    <row r="58" spans="1:13" ht="30" customHeight="1" x14ac:dyDescent="0.25">
      <c r="A58" s="246" t="s">
        <v>346</v>
      </c>
      <c r="B58" s="242" t="s">
        <v>81</v>
      </c>
      <c r="C58" s="243">
        <v>1500</v>
      </c>
      <c r="D58" s="244">
        <v>0</v>
      </c>
      <c r="E58" s="244">
        <v>0</v>
      </c>
      <c r="F58" s="244">
        <v>0</v>
      </c>
      <c r="G58" s="291">
        <v>1500</v>
      </c>
    </row>
    <row r="59" spans="1:13" ht="30" customHeight="1" x14ac:dyDescent="0.25">
      <c r="A59" s="246" t="s">
        <v>347</v>
      </c>
      <c r="B59" s="253" t="s">
        <v>466</v>
      </c>
      <c r="C59" s="243">
        <v>1700</v>
      </c>
      <c r="D59" s="244">
        <v>0</v>
      </c>
      <c r="E59" s="244">
        <v>0</v>
      </c>
      <c r="F59" s="244">
        <v>0</v>
      </c>
      <c r="G59" s="291">
        <v>1700</v>
      </c>
    </row>
    <row r="60" spans="1:13" ht="15.75" hidden="1" x14ac:dyDescent="0.25">
      <c r="A60" s="246" t="s">
        <v>42</v>
      </c>
      <c r="B60" s="242"/>
      <c r="C60" s="243">
        <v>0</v>
      </c>
      <c r="D60" s="244">
        <v>0</v>
      </c>
      <c r="E60" s="244">
        <v>0</v>
      </c>
      <c r="F60" s="244">
        <v>0</v>
      </c>
      <c r="G60" s="291">
        <v>0</v>
      </c>
    </row>
    <row r="61" spans="1:13" ht="38.25" hidden="1" x14ac:dyDescent="0.25">
      <c r="A61" s="251" t="s">
        <v>350</v>
      </c>
      <c r="B61" s="242" t="s">
        <v>25</v>
      </c>
      <c r="C61" s="243">
        <v>0</v>
      </c>
      <c r="D61" s="244">
        <v>0</v>
      </c>
      <c r="E61" s="244">
        <v>0</v>
      </c>
      <c r="F61" s="244">
        <v>0</v>
      </c>
      <c r="G61" s="291">
        <v>0</v>
      </c>
    </row>
    <row r="62" spans="1:13" s="91" customFormat="1" ht="30" customHeight="1" x14ac:dyDescent="0.2">
      <c r="A62" s="266" t="s">
        <v>556</v>
      </c>
      <c r="B62" s="271" t="s">
        <v>176</v>
      </c>
      <c r="C62" s="268">
        <v>40875.800000000003</v>
      </c>
      <c r="D62" s="268">
        <v>16239.6</v>
      </c>
      <c r="E62" s="268">
        <v>15290.1</v>
      </c>
      <c r="F62" s="268">
        <v>949.5</v>
      </c>
      <c r="G62" s="268">
        <v>25585.7</v>
      </c>
      <c r="I62" s="92"/>
      <c r="J62" s="92"/>
      <c r="K62" s="92"/>
      <c r="L62" s="92"/>
    </row>
    <row r="63" spans="1:13" s="91" customFormat="1" ht="25.5" x14ac:dyDescent="0.25">
      <c r="A63" s="246" t="s">
        <v>503</v>
      </c>
      <c r="B63" s="247" t="s">
        <v>504</v>
      </c>
      <c r="C63" s="243">
        <v>70</v>
      </c>
      <c r="D63" s="244">
        <v>0</v>
      </c>
      <c r="E63" s="244">
        <v>0</v>
      </c>
      <c r="F63" s="244">
        <v>0</v>
      </c>
      <c r="G63" s="291">
        <v>70</v>
      </c>
      <c r="I63" s="92"/>
      <c r="J63" s="92"/>
      <c r="K63" s="92"/>
      <c r="L63" s="92"/>
    </row>
    <row r="64" spans="1:13" ht="58.5" customHeight="1" x14ac:dyDescent="0.25">
      <c r="A64" s="246" t="s">
        <v>467</v>
      </c>
      <c r="B64" s="247" t="s">
        <v>82</v>
      </c>
      <c r="C64" s="243">
        <v>8513.9</v>
      </c>
      <c r="D64" s="244">
        <v>1964.3</v>
      </c>
      <c r="E64" s="244">
        <v>1781.3</v>
      </c>
      <c r="F64" s="244">
        <v>183</v>
      </c>
      <c r="G64" s="291">
        <v>6732.6</v>
      </c>
    </row>
    <row r="65" spans="1:15" ht="45.75" customHeight="1" x14ac:dyDescent="0.25">
      <c r="A65" s="246" t="s">
        <v>361</v>
      </c>
      <c r="B65" s="249" t="s">
        <v>468</v>
      </c>
      <c r="C65" s="243">
        <v>3000</v>
      </c>
      <c r="D65" s="244">
        <v>0</v>
      </c>
      <c r="E65" s="244">
        <v>0</v>
      </c>
      <c r="F65" s="244">
        <v>0</v>
      </c>
      <c r="G65" s="291">
        <v>3000</v>
      </c>
    </row>
    <row r="66" spans="1:15" ht="39.75" customHeight="1" x14ac:dyDescent="0.25">
      <c r="A66" s="290" t="s">
        <v>364</v>
      </c>
      <c r="B66" s="242" t="s">
        <v>67</v>
      </c>
      <c r="C66" s="243">
        <v>9500</v>
      </c>
      <c r="D66" s="244">
        <v>2659</v>
      </c>
      <c r="E66" s="244">
        <v>2170</v>
      </c>
      <c r="F66" s="244">
        <v>489</v>
      </c>
      <c r="G66" s="291">
        <v>7330</v>
      </c>
      <c r="H66" s="130"/>
    </row>
    <row r="67" spans="1:15" ht="39.75" customHeight="1" x14ac:dyDescent="0.25">
      <c r="A67" s="294" t="s">
        <v>505</v>
      </c>
      <c r="B67" s="252" t="s">
        <v>32</v>
      </c>
      <c r="C67" s="243">
        <v>19491.900000000001</v>
      </c>
      <c r="D67" s="244">
        <v>11541.3</v>
      </c>
      <c r="E67" s="244">
        <v>11286.3</v>
      </c>
      <c r="F67" s="244">
        <v>255</v>
      </c>
      <c r="G67" s="291">
        <v>8205.6</v>
      </c>
      <c r="H67" s="130"/>
    </row>
    <row r="68" spans="1:15" ht="39.75" hidden="1" customHeight="1" x14ac:dyDescent="0.25">
      <c r="A68" s="246" t="s">
        <v>43</v>
      </c>
      <c r="B68" s="242"/>
      <c r="C68" s="243">
        <v>0</v>
      </c>
      <c r="D68" s="244">
        <v>0</v>
      </c>
      <c r="E68" s="244">
        <v>0</v>
      </c>
      <c r="F68" s="244">
        <v>0</v>
      </c>
      <c r="G68" s="291">
        <v>0</v>
      </c>
      <c r="H68" s="130"/>
    </row>
    <row r="69" spans="1:15" ht="38.25" x14ac:dyDescent="0.25">
      <c r="A69" s="246" t="s">
        <v>648</v>
      </c>
      <c r="B69" s="242" t="s">
        <v>506</v>
      </c>
      <c r="C69" s="243">
        <v>300</v>
      </c>
      <c r="D69" s="244">
        <v>75</v>
      </c>
      <c r="E69" s="244">
        <v>52.5</v>
      </c>
      <c r="F69" s="244">
        <v>22.5</v>
      </c>
      <c r="G69" s="291">
        <v>247.5</v>
      </c>
      <c r="H69" s="130"/>
    </row>
    <row r="70" spans="1:15" ht="38.25" hidden="1" x14ac:dyDescent="0.25">
      <c r="A70" s="251" t="s">
        <v>365</v>
      </c>
      <c r="B70" s="242" t="s">
        <v>25</v>
      </c>
      <c r="C70" s="243">
        <v>0</v>
      </c>
      <c r="D70" s="244">
        <v>0</v>
      </c>
      <c r="E70" s="244">
        <v>0</v>
      </c>
      <c r="F70" s="244">
        <v>0</v>
      </c>
      <c r="G70" s="291">
        <v>0</v>
      </c>
      <c r="H70" s="130"/>
    </row>
    <row r="71" spans="1:15" s="89" customFormat="1" ht="30" customHeight="1" x14ac:dyDescent="0.2">
      <c r="A71" s="266" t="s">
        <v>629</v>
      </c>
      <c r="B71" s="267" t="s">
        <v>375</v>
      </c>
      <c r="C71" s="268">
        <v>250</v>
      </c>
      <c r="D71" s="268">
        <v>38</v>
      </c>
      <c r="E71" s="268">
        <v>12.9</v>
      </c>
      <c r="F71" s="268">
        <v>25.1</v>
      </c>
      <c r="G71" s="268">
        <v>237.1</v>
      </c>
      <c r="I71" s="90"/>
      <c r="J71" s="90"/>
      <c r="K71" s="90"/>
      <c r="L71" s="90"/>
    </row>
    <row r="72" spans="1:15" ht="30" customHeight="1" x14ac:dyDescent="0.25">
      <c r="A72" s="246" t="s">
        <v>367</v>
      </c>
      <c r="B72" s="252" t="s">
        <v>630</v>
      </c>
      <c r="C72" s="243">
        <v>250</v>
      </c>
      <c r="D72" s="244">
        <v>38</v>
      </c>
      <c r="E72" s="244">
        <v>12.9</v>
      </c>
      <c r="F72" s="244">
        <v>25.1</v>
      </c>
      <c r="G72" s="291">
        <v>237.1</v>
      </c>
      <c r="O72" s="89"/>
    </row>
    <row r="73" spans="1:15" ht="38.25" hidden="1" x14ac:dyDescent="0.25">
      <c r="A73" s="251" t="s">
        <v>85</v>
      </c>
      <c r="B73" s="242" t="s">
        <v>25</v>
      </c>
      <c r="C73" s="243">
        <v>0</v>
      </c>
      <c r="D73" s="244">
        <v>0</v>
      </c>
      <c r="E73" s="244">
        <v>0</v>
      </c>
      <c r="F73" s="244">
        <v>0</v>
      </c>
      <c r="G73" s="291">
        <v>0</v>
      </c>
      <c r="O73" s="89"/>
    </row>
    <row r="74" spans="1:15" s="89" customFormat="1" ht="30" customHeight="1" x14ac:dyDescent="0.2">
      <c r="A74" s="272">
        <v>10</v>
      </c>
      <c r="B74" s="267" t="s">
        <v>33</v>
      </c>
      <c r="C74" s="273">
        <v>3100</v>
      </c>
      <c r="D74" s="273">
        <v>220</v>
      </c>
      <c r="E74" s="273">
        <v>218.6</v>
      </c>
      <c r="F74" s="273">
        <v>1.4000000000000057</v>
      </c>
      <c r="G74" s="273">
        <v>2881.4</v>
      </c>
      <c r="I74" s="90"/>
      <c r="J74" s="90"/>
      <c r="K74" s="90"/>
      <c r="L74" s="90"/>
    </row>
    <row r="75" spans="1:15" ht="30" customHeight="1" x14ac:dyDescent="0.25">
      <c r="A75" s="351" t="s">
        <v>716</v>
      </c>
      <c r="B75" s="256" t="s">
        <v>83</v>
      </c>
      <c r="C75" s="243">
        <v>2000</v>
      </c>
      <c r="D75" s="244">
        <v>220</v>
      </c>
      <c r="E75" s="244">
        <v>218.6</v>
      </c>
      <c r="F75" s="244">
        <v>1.4000000000000057</v>
      </c>
      <c r="G75" s="291">
        <v>1781.4</v>
      </c>
    </row>
    <row r="76" spans="1:15" ht="30" customHeight="1" x14ac:dyDescent="0.25">
      <c r="A76" s="352"/>
      <c r="B76" s="256" t="s">
        <v>507</v>
      </c>
      <c r="C76" s="243">
        <v>1100</v>
      </c>
      <c r="D76" s="244">
        <v>0</v>
      </c>
      <c r="E76" s="244">
        <v>0</v>
      </c>
      <c r="F76" s="244">
        <v>0</v>
      </c>
      <c r="G76" s="291">
        <v>1100</v>
      </c>
    </row>
    <row r="77" spans="1:15" ht="38.25" hidden="1" x14ac:dyDescent="0.25">
      <c r="A77" s="251" t="s">
        <v>717</v>
      </c>
      <c r="B77" s="242" t="s">
        <v>25</v>
      </c>
      <c r="C77" s="243">
        <v>0</v>
      </c>
      <c r="D77" s="244">
        <v>0</v>
      </c>
      <c r="E77" s="244">
        <v>0</v>
      </c>
      <c r="F77" s="244">
        <v>0</v>
      </c>
      <c r="G77" s="291">
        <v>0</v>
      </c>
    </row>
    <row r="78" spans="1:15" ht="25.5" x14ac:dyDescent="0.2">
      <c r="A78" s="269" t="s">
        <v>575</v>
      </c>
      <c r="B78" s="270" t="s">
        <v>58</v>
      </c>
      <c r="C78" s="274">
        <v>3000</v>
      </c>
      <c r="D78" s="274">
        <v>500</v>
      </c>
      <c r="E78" s="274">
        <v>4</v>
      </c>
      <c r="F78" s="274">
        <v>496</v>
      </c>
      <c r="G78" s="274">
        <v>2996</v>
      </c>
    </row>
    <row r="79" spans="1:15" ht="25.5" x14ac:dyDescent="0.25">
      <c r="A79" s="246" t="s">
        <v>508</v>
      </c>
      <c r="B79" s="245" t="s">
        <v>509</v>
      </c>
      <c r="C79" s="243">
        <v>1000</v>
      </c>
      <c r="D79" s="244">
        <v>178.3</v>
      </c>
      <c r="E79" s="244">
        <v>0</v>
      </c>
      <c r="F79" s="244">
        <v>178.3</v>
      </c>
      <c r="G79" s="291">
        <v>1000</v>
      </c>
    </row>
    <row r="80" spans="1:15" ht="25.5" x14ac:dyDescent="0.25">
      <c r="A80" s="246" t="s">
        <v>510</v>
      </c>
      <c r="B80" s="245" t="s">
        <v>34</v>
      </c>
      <c r="C80" s="243">
        <v>1500</v>
      </c>
      <c r="D80" s="244">
        <v>240</v>
      </c>
      <c r="E80" s="244">
        <v>0</v>
      </c>
      <c r="F80" s="244">
        <v>240</v>
      </c>
      <c r="G80" s="291">
        <v>1500</v>
      </c>
    </row>
    <row r="81" spans="1:12" ht="51" x14ac:dyDescent="0.25">
      <c r="A81" s="246" t="s">
        <v>248</v>
      </c>
      <c r="B81" s="245" t="s">
        <v>35</v>
      </c>
      <c r="C81" s="243">
        <v>500</v>
      </c>
      <c r="D81" s="244">
        <v>81.7</v>
      </c>
      <c r="E81" s="244">
        <v>4</v>
      </c>
      <c r="F81" s="244">
        <v>77.7</v>
      </c>
      <c r="G81" s="291">
        <v>496</v>
      </c>
    </row>
    <row r="82" spans="1:12" ht="38.25" hidden="1" x14ac:dyDescent="0.25">
      <c r="A82" s="251" t="s">
        <v>48</v>
      </c>
      <c r="B82" s="242" t="s">
        <v>25</v>
      </c>
      <c r="C82" s="243">
        <v>0</v>
      </c>
      <c r="D82" s="244">
        <v>0</v>
      </c>
      <c r="E82" s="244">
        <v>0</v>
      </c>
      <c r="F82" s="244">
        <v>0</v>
      </c>
      <c r="G82" s="291">
        <v>0</v>
      </c>
    </row>
    <row r="83" spans="1:12" ht="14.25" x14ac:dyDescent="0.2">
      <c r="A83" s="269" t="s">
        <v>462</v>
      </c>
      <c r="B83" s="270" t="s">
        <v>463</v>
      </c>
      <c r="C83" s="274">
        <v>12546.9</v>
      </c>
      <c r="D83" s="274">
        <v>6546.9</v>
      </c>
      <c r="E83" s="274">
        <v>6546.9</v>
      </c>
      <c r="F83" s="274">
        <v>0</v>
      </c>
      <c r="G83" s="274">
        <v>6000</v>
      </c>
    </row>
    <row r="84" spans="1:12" ht="51" x14ac:dyDescent="0.25">
      <c r="A84" s="246" t="s">
        <v>651</v>
      </c>
      <c r="B84" s="257" t="s">
        <v>492</v>
      </c>
      <c r="C84" s="243">
        <v>12546.9</v>
      </c>
      <c r="D84" s="244">
        <v>6546.9</v>
      </c>
      <c r="E84" s="244">
        <v>6546.9</v>
      </c>
      <c r="F84" s="244">
        <v>0</v>
      </c>
      <c r="G84" s="291">
        <v>6000</v>
      </c>
    </row>
    <row r="85" spans="1:12" ht="45.75" hidden="1" customHeight="1" x14ac:dyDescent="0.25">
      <c r="A85" s="251" t="s">
        <v>55</v>
      </c>
      <c r="B85" s="242" t="s">
        <v>25</v>
      </c>
      <c r="C85" s="243">
        <v>0</v>
      </c>
      <c r="D85" s="244">
        <v>0</v>
      </c>
      <c r="E85" s="244">
        <v>0</v>
      </c>
      <c r="F85" s="244">
        <v>0</v>
      </c>
      <c r="G85" s="291">
        <v>0</v>
      </c>
    </row>
    <row r="86" spans="1:12" ht="30" customHeight="1" x14ac:dyDescent="0.2">
      <c r="A86" s="266" t="s">
        <v>576</v>
      </c>
      <c r="B86" s="275" t="s">
        <v>631</v>
      </c>
      <c r="C86" s="274">
        <v>200</v>
      </c>
      <c r="D86" s="274">
        <v>12</v>
      </c>
      <c r="E86" s="274">
        <v>12</v>
      </c>
      <c r="F86" s="274">
        <v>0</v>
      </c>
      <c r="G86" s="274">
        <v>188</v>
      </c>
      <c r="I86" s="93"/>
      <c r="J86" s="93"/>
      <c r="K86" s="93"/>
    </row>
    <row r="87" spans="1:12" ht="51" x14ac:dyDescent="0.25">
      <c r="A87" s="246" t="s">
        <v>720</v>
      </c>
      <c r="B87" s="245" t="s">
        <v>511</v>
      </c>
      <c r="C87" s="243">
        <v>200</v>
      </c>
      <c r="D87" s="244">
        <v>12</v>
      </c>
      <c r="E87" s="244">
        <v>12</v>
      </c>
      <c r="F87" s="244">
        <v>0</v>
      </c>
      <c r="G87" s="291">
        <v>188</v>
      </c>
      <c r="J87" s="93"/>
      <c r="K87" s="93"/>
    </row>
    <row r="88" spans="1:12" ht="38.25" hidden="1" x14ac:dyDescent="0.25">
      <c r="A88" s="251" t="s">
        <v>721</v>
      </c>
      <c r="B88" s="242" t="s">
        <v>25</v>
      </c>
      <c r="C88" s="243">
        <v>0</v>
      </c>
      <c r="D88" s="244">
        <v>0</v>
      </c>
      <c r="E88" s="244">
        <v>0</v>
      </c>
      <c r="F88" s="244">
        <v>0</v>
      </c>
      <c r="G88" s="291">
        <v>0</v>
      </c>
      <c r="J88" s="93"/>
      <c r="K88" s="93"/>
    </row>
    <row r="89" spans="1:12" ht="48.75" customHeight="1" x14ac:dyDescent="0.2">
      <c r="A89" s="272">
        <v>19</v>
      </c>
      <c r="B89" s="275" t="s">
        <v>59</v>
      </c>
      <c r="C89" s="274">
        <v>59686.1</v>
      </c>
      <c r="D89" s="274">
        <v>21736.1</v>
      </c>
      <c r="E89" s="274">
        <v>20216.900000000001</v>
      </c>
      <c r="F89" s="274">
        <v>1519.2</v>
      </c>
      <c r="G89" s="274">
        <v>39469.199999999997</v>
      </c>
      <c r="I89" s="93"/>
      <c r="J89" s="93"/>
      <c r="K89" s="93"/>
      <c r="L89" s="93"/>
    </row>
    <row r="90" spans="1:12" ht="48.75" customHeight="1" x14ac:dyDescent="0.25">
      <c r="A90" s="246" t="s">
        <v>245</v>
      </c>
      <c r="B90" s="242" t="s">
        <v>77</v>
      </c>
      <c r="C90" s="243">
        <v>7500</v>
      </c>
      <c r="D90" s="244">
        <v>7500</v>
      </c>
      <c r="E90" s="244">
        <v>7500</v>
      </c>
      <c r="F90" s="244">
        <v>0</v>
      </c>
      <c r="G90" s="291">
        <v>0</v>
      </c>
      <c r="I90" s="93"/>
      <c r="J90" s="93"/>
      <c r="K90" s="93"/>
      <c r="L90" s="93"/>
    </row>
    <row r="91" spans="1:12" ht="30" customHeight="1" x14ac:dyDescent="0.25">
      <c r="A91" s="246" t="s">
        <v>723</v>
      </c>
      <c r="B91" s="258" t="s">
        <v>272</v>
      </c>
      <c r="C91" s="243">
        <v>40000</v>
      </c>
      <c r="D91" s="244">
        <v>7000</v>
      </c>
      <c r="E91" s="244">
        <v>7000</v>
      </c>
      <c r="F91" s="244">
        <v>0</v>
      </c>
      <c r="G91" s="291">
        <v>33000</v>
      </c>
    </row>
    <row r="92" spans="1:12" ht="30" hidden="1" customHeight="1" x14ac:dyDescent="0.25">
      <c r="A92" s="246" t="s">
        <v>512</v>
      </c>
      <c r="B92" s="259" t="s">
        <v>513</v>
      </c>
      <c r="C92" s="243">
        <v>0</v>
      </c>
      <c r="D92" s="244">
        <v>0</v>
      </c>
      <c r="E92" s="244">
        <v>0</v>
      </c>
      <c r="F92" s="244">
        <v>0</v>
      </c>
      <c r="G92" s="291">
        <v>0</v>
      </c>
    </row>
    <row r="93" spans="1:12" ht="30" hidden="1" customHeight="1" x14ac:dyDescent="0.25">
      <c r="A93" s="246" t="s">
        <v>203</v>
      </c>
      <c r="B93" s="260" t="s">
        <v>671</v>
      </c>
      <c r="C93" s="243">
        <v>0</v>
      </c>
      <c r="D93" s="244">
        <v>0</v>
      </c>
      <c r="E93" s="244">
        <v>0</v>
      </c>
      <c r="F93" s="244">
        <v>0</v>
      </c>
      <c r="G93" s="291">
        <v>0</v>
      </c>
    </row>
    <row r="94" spans="1:12" ht="30" customHeight="1" x14ac:dyDescent="0.25">
      <c r="A94" s="246" t="s">
        <v>0</v>
      </c>
      <c r="B94" s="249" t="s">
        <v>668</v>
      </c>
      <c r="C94" s="243">
        <v>12186.1</v>
      </c>
      <c r="D94" s="244">
        <v>7236.1</v>
      </c>
      <c r="E94" s="244">
        <v>5716.9</v>
      </c>
      <c r="F94" s="244">
        <v>1519.2</v>
      </c>
      <c r="G94" s="291">
        <v>6469.2</v>
      </c>
    </row>
    <row r="95" spans="1:12" ht="38.25" hidden="1" x14ac:dyDescent="0.25">
      <c r="A95" s="251" t="s">
        <v>725</v>
      </c>
      <c r="B95" s="242" t="s">
        <v>25</v>
      </c>
      <c r="C95" s="243">
        <v>0</v>
      </c>
      <c r="D95" s="244">
        <v>0</v>
      </c>
      <c r="E95" s="244">
        <v>0</v>
      </c>
      <c r="F95" s="244">
        <v>0</v>
      </c>
      <c r="G95" s="291">
        <v>0</v>
      </c>
    </row>
    <row r="96" spans="1:12" ht="38.25" customHeight="1" x14ac:dyDescent="0.2">
      <c r="A96" s="269" t="s">
        <v>469</v>
      </c>
      <c r="B96" s="270" t="s">
        <v>284</v>
      </c>
      <c r="C96" s="268">
        <v>8448</v>
      </c>
      <c r="D96" s="268">
        <v>1672.6</v>
      </c>
      <c r="E96" s="268">
        <v>1672.4</v>
      </c>
      <c r="F96" s="268">
        <v>0.20000000000004547</v>
      </c>
      <c r="G96" s="268">
        <v>6775.6</v>
      </c>
      <c r="H96" s="130"/>
    </row>
    <row r="97" spans="1:8" ht="33.75" customHeight="1" x14ac:dyDescent="0.25">
      <c r="A97" s="255" t="s">
        <v>46</v>
      </c>
      <c r="B97" s="259" t="s">
        <v>285</v>
      </c>
      <c r="C97" s="243">
        <v>1219</v>
      </c>
      <c r="D97" s="244">
        <v>183</v>
      </c>
      <c r="E97" s="244">
        <v>183</v>
      </c>
      <c r="F97" s="244">
        <v>0</v>
      </c>
      <c r="G97" s="291">
        <v>1036</v>
      </c>
      <c r="H97" s="130"/>
    </row>
    <row r="98" spans="1:8" ht="38.25" x14ac:dyDescent="0.25">
      <c r="A98" s="255" t="s">
        <v>247</v>
      </c>
      <c r="B98" s="259" t="s">
        <v>286</v>
      </c>
      <c r="C98" s="243">
        <v>3229</v>
      </c>
      <c r="D98" s="244">
        <v>828.1</v>
      </c>
      <c r="E98" s="244">
        <v>827.9</v>
      </c>
      <c r="F98" s="244">
        <v>0.20000000000004547</v>
      </c>
      <c r="G98" s="291">
        <v>2401.1</v>
      </c>
      <c r="H98" s="130"/>
    </row>
    <row r="99" spans="1:8" ht="25.5" x14ac:dyDescent="0.25">
      <c r="A99" s="255" t="s">
        <v>514</v>
      </c>
      <c r="B99" s="259" t="s">
        <v>668</v>
      </c>
      <c r="C99" s="243">
        <v>4000</v>
      </c>
      <c r="D99" s="244">
        <v>661.5</v>
      </c>
      <c r="E99" s="244">
        <v>661.5</v>
      </c>
      <c r="F99" s="244">
        <v>0</v>
      </c>
      <c r="G99" s="291">
        <v>3338.5</v>
      </c>
      <c r="H99" s="130"/>
    </row>
    <row r="100" spans="1:8" ht="38.25" hidden="1" x14ac:dyDescent="0.25">
      <c r="A100" s="251" t="s">
        <v>47</v>
      </c>
      <c r="B100" s="242" t="s">
        <v>25</v>
      </c>
      <c r="C100" s="243">
        <v>0</v>
      </c>
      <c r="D100" s="244">
        <v>0</v>
      </c>
      <c r="E100" s="244">
        <v>0</v>
      </c>
      <c r="F100" s="244">
        <v>0</v>
      </c>
      <c r="G100" s="291">
        <v>0</v>
      </c>
      <c r="H100" s="130"/>
    </row>
    <row r="101" spans="1:8" ht="30" customHeight="1" x14ac:dyDescent="0.2">
      <c r="A101" s="266" t="s">
        <v>577</v>
      </c>
      <c r="B101" s="270" t="s">
        <v>287</v>
      </c>
      <c r="C101" s="274">
        <v>2588.9</v>
      </c>
      <c r="D101" s="274">
        <v>535.4</v>
      </c>
      <c r="E101" s="274">
        <v>476</v>
      </c>
      <c r="F101" s="274">
        <v>59.4</v>
      </c>
      <c r="G101" s="274">
        <v>2112.9</v>
      </c>
    </row>
    <row r="102" spans="1:8" ht="40.5" customHeight="1" x14ac:dyDescent="0.25">
      <c r="A102" s="351" t="s">
        <v>640</v>
      </c>
      <c r="B102" s="242" t="s">
        <v>78</v>
      </c>
      <c r="C102" s="243">
        <v>250</v>
      </c>
      <c r="D102" s="244">
        <v>25</v>
      </c>
      <c r="E102" s="244">
        <v>11.6</v>
      </c>
      <c r="F102" s="244">
        <v>13.4</v>
      </c>
      <c r="G102" s="291">
        <v>238.4</v>
      </c>
    </row>
    <row r="103" spans="1:8" ht="30" customHeight="1" x14ac:dyDescent="0.25">
      <c r="A103" s="352"/>
      <c r="B103" s="242" t="s">
        <v>79</v>
      </c>
      <c r="C103" s="243">
        <v>1388.9</v>
      </c>
      <c r="D103" s="244">
        <v>401.9</v>
      </c>
      <c r="E103" s="244">
        <v>401.9</v>
      </c>
      <c r="F103" s="244">
        <v>0</v>
      </c>
      <c r="G103" s="291">
        <v>987</v>
      </c>
    </row>
    <row r="104" spans="1:8" ht="40.5" customHeight="1" x14ac:dyDescent="0.25">
      <c r="A104" s="351" t="s">
        <v>727</v>
      </c>
      <c r="B104" s="247" t="s">
        <v>515</v>
      </c>
      <c r="C104" s="243">
        <v>300</v>
      </c>
      <c r="D104" s="244">
        <v>32.1</v>
      </c>
      <c r="E104" s="244">
        <v>17</v>
      </c>
      <c r="F104" s="244">
        <v>15.1</v>
      </c>
      <c r="G104" s="291">
        <v>283</v>
      </c>
    </row>
    <row r="105" spans="1:8" ht="46.5" customHeight="1" x14ac:dyDescent="0.25">
      <c r="A105" s="352"/>
      <c r="B105" s="247" t="s">
        <v>516</v>
      </c>
      <c r="C105" s="243">
        <v>250</v>
      </c>
      <c r="D105" s="244">
        <v>7</v>
      </c>
      <c r="E105" s="244">
        <v>0</v>
      </c>
      <c r="F105" s="244">
        <v>7</v>
      </c>
      <c r="G105" s="291">
        <v>250</v>
      </c>
    </row>
    <row r="106" spans="1:8" ht="48.75" customHeight="1" x14ac:dyDescent="0.25">
      <c r="A106" s="246" t="s">
        <v>728</v>
      </c>
      <c r="B106" s="242" t="s">
        <v>470</v>
      </c>
      <c r="C106" s="243">
        <v>400</v>
      </c>
      <c r="D106" s="244">
        <v>69.400000000000006</v>
      </c>
      <c r="E106" s="244">
        <v>45.5</v>
      </c>
      <c r="F106" s="244">
        <v>23.9</v>
      </c>
      <c r="G106" s="291">
        <v>354.5</v>
      </c>
    </row>
    <row r="107" spans="1:8" ht="51.75" hidden="1" customHeight="1" x14ac:dyDescent="0.25">
      <c r="A107" s="251" t="s">
        <v>729</v>
      </c>
      <c r="B107" s="242" t="s">
        <v>25</v>
      </c>
      <c r="C107" s="243">
        <v>0</v>
      </c>
      <c r="D107" s="244">
        <v>0</v>
      </c>
      <c r="E107" s="244">
        <v>0</v>
      </c>
      <c r="F107" s="244">
        <v>0</v>
      </c>
      <c r="G107" s="291">
        <v>0</v>
      </c>
    </row>
    <row r="108" spans="1:8" s="89" customFormat="1" ht="30" customHeight="1" x14ac:dyDescent="0.2">
      <c r="A108" s="266" t="s">
        <v>578</v>
      </c>
      <c r="B108" s="269" t="s">
        <v>449</v>
      </c>
      <c r="C108" s="268">
        <v>36242</v>
      </c>
      <c r="D108" s="268">
        <v>2269.6999999999998</v>
      </c>
      <c r="E108" s="268">
        <v>277.60000000000002</v>
      </c>
      <c r="F108" s="268">
        <v>1992.1</v>
      </c>
      <c r="G108" s="268">
        <v>35964.400000000001</v>
      </c>
    </row>
    <row r="109" spans="1:8" ht="37.5" customHeight="1" x14ac:dyDescent="0.25">
      <c r="A109" s="261">
        <v>2417110</v>
      </c>
      <c r="B109" s="242" t="s">
        <v>292</v>
      </c>
      <c r="C109" s="243">
        <v>18742</v>
      </c>
      <c r="D109" s="244">
        <v>1269.7</v>
      </c>
      <c r="E109" s="244">
        <v>277.60000000000002</v>
      </c>
      <c r="F109" s="244">
        <v>992.1</v>
      </c>
      <c r="G109" s="291">
        <v>18464.400000000001</v>
      </c>
    </row>
    <row r="110" spans="1:8" ht="43.5" customHeight="1" x14ac:dyDescent="0.25">
      <c r="A110" s="261" t="s">
        <v>517</v>
      </c>
      <c r="B110" s="242" t="s">
        <v>293</v>
      </c>
      <c r="C110" s="243">
        <v>17500</v>
      </c>
      <c r="D110" s="244">
        <v>1000</v>
      </c>
      <c r="E110" s="244">
        <v>0</v>
      </c>
      <c r="F110" s="244">
        <v>1000</v>
      </c>
      <c r="G110" s="291">
        <v>17500</v>
      </c>
    </row>
    <row r="111" spans="1:8" ht="51" hidden="1" customHeight="1" x14ac:dyDescent="0.25">
      <c r="A111" s="251" t="s">
        <v>566</v>
      </c>
      <c r="B111" s="242" t="s">
        <v>25</v>
      </c>
      <c r="C111" s="243">
        <v>0</v>
      </c>
      <c r="D111" s="244">
        <v>0</v>
      </c>
      <c r="E111" s="244">
        <v>0</v>
      </c>
      <c r="F111" s="244">
        <v>0</v>
      </c>
      <c r="G111" s="291">
        <v>0</v>
      </c>
    </row>
    <row r="112" spans="1:8" s="89" customFormat="1" ht="30" customHeight="1" x14ac:dyDescent="0.2">
      <c r="A112" s="269" t="s">
        <v>579</v>
      </c>
      <c r="B112" s="276" t="s">
        <v>60</v>
      </c>
      <c r="C112" s="268">
        <v>900</v>
      </c>
      <c r="D112" s="268">
        <v>603</v>
      </c>
      <c r="E112" s="268">
        <v>603</v>
      </c>
      <c r="F112" s="268">
        <v>0</v>
      </c>
      <c r="G112" s="268">
        <v>297</v>
      </c>
    </row>
    <row r="113" spans="1:7" ht="36.75" customHeight="1" x14ac:dyDescent="0.25">
      <c r="A113" s="246" t="s">
        <v>568</v>
      </c>
      <c r="B113" s="242" t="s">
        <v>294</v>
      </c>
      <c r="C113" s="243">
        <v>900</v>
      </c>
      <c r="D113" s="244">
        <v>603</v>
      </c>
      <c r="E113" s="244">
        <v>603</v>
      </c>
      <c r="F113" s="244">
        <v>0</v>
      </c>
      <c r="G113" s="291">
        <v>297</v>
      </c>
    </row>
    <row r="114" spans="1:7" ht="53.25" hidden="1" customHeight="1" x14ac:dyDescent="0.25">
      <c r="A114" s="251" t="s">
        <v>569</v>
      </c>
      <c r="B114" s="242" t="s">
        <v>25</v>
      </c>
      <c r="C114" s="243">
        <v>0</v>
      </c>
      <c r="D114" s="244">
        <v>0</v>
      </c>
      <c r="E114" s="244">
        <v>0</v>
      </c>
      <c r="F114" s="244">
        <v>0</v>
      </c>
      <c r="G114" s="291">
        <v>0</v>
      </c>
    </row>
    <row r="115" spans="1:7" s="89" customFormat="1" ht="30" customHeight="1" x14ac:dyDescent="0.2">
      <c r="A115" s="266" t="s">
        <v>580</v>
      </c>
      <c r="B115" s="267" t="s">
        <v>383</v>
      </c>
      <c r="C115" s="268">
        <v>1000</v>
      </c>
      <c r="D115" s="268">
        <v>148</v>
      </c>
      <c r="E115" s="268">
        <v>79</v>
      </c>
      <c r="F115" s="268">
        <v>69</v>
      </c>
      <c r="G115" s="268">
        <v>921</v>
      </c>
    </row>
    <row r="116" spans="1:7" ht="30" customHeight="1" x14ac:dyDescent="0.25">
      <c r="A116" s="246" t="s">
        <v>571</v>
      </c>
      <c r="B116" s="253" t="s">
        <v>482</v>
      </c>
      <c r="C116" s="243">
        <v>1000</v>
      </c>
      <c r="D116" s="244">
        <v>148</v>
      </c>
      <c r="E116" s="244">
        <v>79</v>
      </c>
      <c r="F116" s="244">
        <v>69</v>
      </c>
      <c r="G116" s="291">
        <v>921</v>
      </c>
    </row>
    <row r="117" spans="1:7" ht="50.25" hidden="1" customHeight="1" x14ac:dyDescent="0.25">
      <c r="A117" s="251" t="s">
        <v>251</v>
      </c>
      <c r="B117" s="242" t="s">
        <v>25</v>
      </c>
      <c r="C117" s="243">
        <v>0</v>
      </c>
      <c r="D117" s="244">
        <v>0</v>
      </c>
      <c r="E117" s="244">
        <v>0</v>
      </c>
      <c r="F117" s="244">
        <v>0</v>
      </c>
      <c r="G117" s="291">
        <v>0</v>
      </c>
    </row>
    <row r="118" spans="1:7" s="89" customFormat="1" ht="39.75" customHeight="1" x14ac:dyDescent="0.2">
      <c r="A118" s="266" t="s">
        <v>581</v>
      </c>
      <c r="B118" s="277" t="s">
        <v>288</v>
      </c>
      <c r="C118" s="268">
        <v>38604.1</v>
      </c>
      <c r="D118" s="268">
        <v>10599</v>
      </c>
      <c r="E118" s="268">
        <v>9302.1</v>
      </c>
      <c r="F118" s="268">
        <v>1296.9000000000001</v>
      </c>
      <c r="G118" s="268">
        <v>29302</v>
      </c>
    </row>
    <row r="119" spans="1:7" ht="38.25" x14ac:dyDescent="0.25">
      <c r="A119" s="261" t="s">
        <v>204</v>
      </c>
      <c r="B119" s="242" t="s">
        <v>518</v>
      </c>
      <c r="C119" s="243">
        <v>18800</v>
      </c>
      <c r="D119" s="244">
        <v>4872.3999999999996</v>
      </c>
      <c r="E119" s="244">
        <v>4872.3999999999996</v>
      </c>
      <c r="F119" s="244">
        <v>0</v>
      </c>
      <c r="G119" s="291">
        <v>13927.6</v>
      </c>
    </row>
    <row r="120" spans="1:7" ht="48" customHeight="1" x14ac:dyDescent="0.25">
      <c r="A120" s="246" t="s">
        <v>205</v>
      </c>
      <c r="B120" s="258" t="s">
        <v>519</v>
      </c>
      <c r="C120" s="243">
        <v>9400</v>
      </c>
      <c r="D120" s="244">
        <v>2120</v>
      </c>
      <c r="E120" s="244">
        <v>2120</v>
      </c>
      <c r="F120" s="244">
        <v>0</v>
      </c>
      <c r="G120" s="291">
        <v>7280</v>
      </c>
    </row>
    <row r="121" spans="1:7" s="89" customFormat="1" ht="25.5" x14ac:dyDescent="0.25">
      <c r="A121" s="246" t="s">
        <v>520</v>
      </c>
      <c r="B121" s="258" t="s">
        <v>521</v>
      </c>
      <c r="C121" s="243">
        <v>3037</v>
      </c>
      <c r="D121" s="244">
        <v>393</v>
      </c>
      <c r="E121" s="244">
        <v>85.1</v>
      </c>
      <c r="F121" s="244">
        <v>307.89999999999998</v>
      </c>
      <c r="G121" s="291">
        <v>2951.9</v>
      </c>
    </row>
    <row r="122" spans="1:7" ht="41.25" customHeight="1" x14ac:dyDescent="0.25">
      <c r="A122" s="262">
        <v>2717610</v>
      </c>
      <c r="B122" s="253" t="s">
        <v>522</v>
      </c>
      <c r="C122" s="243">
        <v>3257.1</v>
      </c>
      <c r="D122" s="244">
        <v>1057.0999999999999</v>
      </c>
      <c r="E122" s="244">
        <v>1023.1</v>
      </c>
      <c r="F122" s="244">
        <v>33.999999999999886</v>
      </c>
      <c r="G122" s="291">
        <v>2234</v>
      </c>
    </row>
    <row r="123" spans="1:7" ht="54.75" customHeight="1" x14ac:dyDescent="0.25">
      <c r="A123" s="246" t="s">
        <v>61</v>
      </c>
      <c r="B123" s="242" t="s">
        <v>481</v>
      </c>
      <c r="C123" s="243">
        <v>4110</v>
      </c>
      <c r="D123" s="244">
        <v>2156.5</v>
      </c>
      <c r="E123" s="244">
        <v>1201.5</v>
      </c>
      <c r="F123" s="244">
        <v>955</v>
      </c>
      <c r="G123" s="291">
        <v>2908.5</v>
      </c>
    </row>
    <row r="124" spans="1:7" ht="50.25" hidden="1" customHeight="1" x14ac:dyDescent="0.25">
      <c r="A124" s="251" t="s">
        <v>88</v>
      </c>
      <c r="B124" s="242" t="s">
        <v>25</v>
      </c>
      <c r="C124" s="243">
        <v>0</v>
      </c>
      <c r="D124" s="244">
        <v>0</v>
      </c>
      <c r="E124" s="244">
        <v>0</v>
      </c>
      <c r="F124" s="244">
        <v>0</v>
      </c>
      <c r="G124" s="291">
        <v>0</v>
      </c>
    </row>
    <row r="125" spans="1:7" ht="30" customHeight="1" x14ac:dyDescent="0.2">
      <c r="A125" s="266" t="s">
        <v>582</v>
      </c>
      <c r="B125" s="275" t="s">
        <v>672</v>
      </c>
      <c r="C125" s="274">
        <v>7693.5</v>
      </c>
      <c r="D125" s="274">
        <v>1295.3</v>
      </c>
      <c r="E125" s="274">
        <v>0</v>
      </c>
      <c r="F125" s="274">
        <v>1295.3</v>
      </c>
      <c r="G125" s="274">
        <v>7693.5</v>
      </c>
    </row>
    <row r="126" spans="1:7" ht="40.5" customHeight="1" x14ac:dyDescent="0.25">
      <c r="A126" s="263" t="s">
        <v>523</v>
      </c>
      <c r="B126" s="242" t="s">
        <v>524</v>
      </c>
      <c r="C126" s="243">
        <v>7693.5</v>
      </c>
      <c r="D126" s="244">
        <v>1295.3</v>
      </c>
      <c r="E126" s="244">
        <v>0</v>
      </c>
      <c r="F126" s="244">
        <v>1295.3</v>
      </c>
      <c r="G126" s="291">
        <v>7693.5</v>
      </c>
    </row>
    <row r="127" spans="1:7" ht="49.5" hidden="1" customHeight="1" x14ac:dyDescent="0.25">
      <c r="A127" s="263">
        <v>2819800</v>
      </c>
      <c r="B127" s="242" t="s">
        <v>25</v>
      </c>
      <c r="C127" s="243">
        <v>0</v>
      </c>
      <c r="D127" s="244">
        <v>0</v>
      </c>
      <c r="E127" s="244">
        <v>0</v>
      </c>
      <c r="F127" s="244">
        <v>0</v>
      </c>
      <c r="G127" s="291">
        <v>0</v>
      </c>
    </row>
    <row r="128" spans="1:7" s="89" customFormat="1" ht="30" customHeight="1" x14ac:dyDescent="0.2">
      <c r="A128" s="266" t="s">
        <v>583</v>
      </c>
      <c r="B128" s="267" t="s">
        <v>538</v>
      </c>
      <c r="C128" s="268">
        <v>28734</v>
      </c>
      <c r="D128" s="268">
        <v>5470.9</v>
      </c>
      <c r="E128" s="268">
        <v>4604.7</v>
      </c>
      <c r="F128" s="268">
        <v>866.2</v>
      </c>
      <c r="G128" s="268">
        <v>24129.3</v>
      </c>
    </row>
    <row r="129" spans="1:7" ht="40.5" customHeight="1" x14ac:dyDescent="0.25">
      <c r="A129" s="246" t="s">
        <v>92</v>
      </c>
      <c r="B129" s="245" t="s">
        <v>673</v>
      </c>
      <c r="C129" s="243">
        <v>19732.8</v>
      </c>
      <c r="D129" s="244">
        <v>3340.1</v>
      </c>
      <c r="E129" s="244">
        <v>2522.1</v>
      </c>
      <c r="F129" s="244">
        <v>818</v>
      </c>
      <c r="G129" s="291">
        <v>17210.7</v>
      </c>
    </row>
    <row r="130" spans="1:7" ht="50.25" customHeight="1" x14ac:dyDescent="0.25">
      <c r="A130" s="246" t="s">
        <v>250</v>
      </c>
      <c r="B130" s="245" t="s">
        <v>525</v>
      </c>
      <c r="C130" s="243">
        <v>9001.2000000000007</v>
      </c>
      <c r="D130" s="244">
        <v>2130.8000000000002</v>
      </c>
      <c r="E130" s="244">
        <v>2082.6</v>
      </c>
      <c r="F130" s="244">
        <v>48.200000000000273</v>
      </c>
      <c r="G130" s="291">
        <v>6918.6</v>
      </c>
    </row>
    <row r="131" spans="1:7" ht="59.25" hidden="1" customHeight="1" x14ac:dyDescent="0.25">
      <c r="A131" s="251" t="s">
        <v>93</v>
      </c>
      <c r="B131" s="245" t="s">
        <v>289</v>
      </c>
      <c r="C131" s="243">
        <v>0</v>
      </c>
      <c r="D131" s="244">
        <v>0</v>
      </c>
      <c r="E131" s="244">
        <v>0</v>
      </c>
      <c r="F131" s="244">
        <v>0</v>
      </c>
      <c r="G131" s="291">
        <v>0</v>
      </c>
    </row>
    <row r="132" spans="1:7" ht="46.5" hidden="1" customHeight="1" x14ac:dyDescent="0.25">
      <c r="A132" s="251" t="s">
        <v>93</v>
      </c>
      <c r="B132" s="242" t="s">
        <v>25</v>
      </c>
      <c r="C132" s="243">
        <v>0</v>
      </c>
      <c r="D132" s="244">
        <v>0</v>
      </c>
      <c r="E132" s="244">
        <v>0</v>
      </c>
      <c r="F132" s="244">
        <v>0</v>
      </c>
      <c r="G132" s="291">
        <v>0</v>
      </c>
    </row>
    <row r="133" spans="1:7" ht="27" hidden="1" customHeight="1" x14ac:dyDescent="0.2">
      <c r="A133" s="292" t="s">
        <v>693</v>
      </c>
      <c r="B133" s="293" t="s">
        <v>452</v>
      </c>
      <c r="C133" s="295">
        <v>0</v>
      </c>
      <c r="D133" s="295">
        <v>0</v>
      </c>
      <c r="E133" s="295">
        <v>0</v>
      </c>
      <c r="F133" s="295"/>
      <c r="G133" s="295">
        <v>0</v>
      </c>
    </row>
    <row r="134" spans="1:7" ht="48" hidden="1" customHeight="1" x14ac:dyDescent="0.25">
      <c r="A134" s="251" t="s">
        <v>96</v>
      </c>
      <c r="B134" s="242" t="s">
        <v>25</v>
      </c>
      <c r="C134" s="243">
        <v>0</v>
      </c>
      <c r="D134" s="244">
        <v>0</v>
      </c>
      <c r="E134" s="244">
        <v>0</v>
      </c>
      <c r="F134" s="244"/>
      <c r="G134" s="291">
        <v>0</v>
      </c>
    </row>
    <row r="135" spans="1:7" s="89" customFormat="1" ht="28.15" customHeight="1" x14ac:dyDescent="0.2">
      <c r="A135" s="278"/>
      <c r="B135" s="279" t="s">
        <v>674</v>
      </c>
      <c r="C135" s="274">
        <v>472039.6</v>
      </c>
      <c r="D135" s="274">
        <v>167772.9</v>
      </c>
      <c r="E135" s="274">
        <v>151391.70000000001</v>
      </c>
      <c r="F135" s="274">
        <v>16381.2</v>
      </c>
      <c r="G135" s="274">
        <v>320647.90000000002</v>
      </c>
    </row>
    <row r="137" spans="1:7" x14ac:dyDescent="0.2">
      <c r="C137" s="97"/>
      <c r="D137" s="97"/>
      <c r="E137" s="97"/>
      <c r="F137" s="97"/>
      <c r="G137" s="93"/>
    </row>
    <row r="138" spans="1:7" x14ac:dyDescent="0.2">
      <c r="C138" s="97"/>
      <c r="D138" s="97"/>
      <c r="E138" s="97"/>
      <c r="F138" s="97"/>
      <c r="G138" s="97"/>
    </row>
    <row r="139" spans="1:7" x14ac:dyDescent="0.2">
      <c r="C139" s="97"/>
      <c r="D139" s="97"/>
      <c r="E139" s="97"/>
      <c r="F139" s="97"/>
      <c r="G139" s="97"/>
    </row>
    <row r="140" spans="1:7" x14ac:dyDescent="0.2">
      <c r="C140" s="97"/>
      <c r="D140" s="97"/>
      <c r="E140" s="97"/>
      <c r="F140" s="97"/>
      <c r="G140" s="97"/>
    </row>
    <row r="141" spans="1:7" x14ac:dyDescent="0.2">
      <c r="C141" s="97"/>
      <c r="D141" s="97"/>
      <c r="E141" s="97"/>
      <c r="F141" s="97"/>
      <c r="G141" s="97"/>
    </row>
    <row r="142" spans="1:7" x14ac:dyDescent="0.2">
      <c r="C142" s="97"/>
    </row>
    <row r="143" spans="1:7" x14ac:dyDescent="0.2">
      <c r="C143" s="97"/>
    </row>
    <row r="144" spans="1:7" x14ac:dyDescent="0.2">
      <c r="E144" s="97"/>
    </row>
  </sheetData>
  <mergeCells count="9">
    <mergeCell ref="A3:A4"/>
    <mergeCell ref="B3:B4"/>
    <mergeCell ref="A1:F1"/>
    <mergeCell ref="C3:G3"/>
    <mergeCell ref="A102:A103"/>
    <mergeCell ref="A104:A105"/>
    <mergeCell ref="A6:A8"/>
    <mergeCell ref="A43:A45"/>
    <mergeCell ref="A75:A76"/>
  </mergeCells>
  <phoneticPr fontId="45" type="noConversion"/>
  <pageMargins left="0.86614173228346458" right="0.23622047244094491" top="0.39370078740157483" bottom="0.39370078740157483" header="0.19685039370078741" footer="0.19685039370078741"/>
  <pageSetup paperSize="9" scale="70" fitToHeight="7" orientation="portrait" r:id="rId1"/>
  <headerFooter alignWithMargins="0">
    <oddFooter>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</sheetPr>
  <dimension ref="A1:BL8"/>
  <sheetViews>
    <sheetView showGridLines="0" showZeros="0" zoomScale="75" zoomScaleNormal="75" zoomScaleSheetLayoutView="75" workbookViewId="0">
      <selection activeCell="BQ8" sqref="BQ8"/>
    </sheetView>
  </sheetViews>
  <sheetFormatPr defaultRowHeight="12.75" x14ac:dyDescent="0.2"/>
  <cols>
    <col min="1" max="1" width="7" style="126" customWidth="1"/>
    <col min="2" max="2" width="56" style="127" customWidth="1"/>
    <col min="3" max="3" width="15.42578125" style="127" customWidth="1"/>
    <col min="4" max="4" width="21.140625" style="241" hidden="1" customWidth="1"/>
    <col min="5" max="5" width="18.85546875" style="125" hidden="1" customWidth="1"/>
    <col min="6" max="6" width="22.5703125" style="125" hidden="1" customWidth="1"/>
    <col min="7" max="7" width="18.42578125" style="125" hidden="1" customWidth="1"/>
    <col min="8" max="8" width="16.7109375" style="125" hidden="1" customWidth="1"/>
    <col min="9" max="9" width="18.42578125" style="125" hidden="1" customWidth="1"/>
    <col min="10" max="10" width="18.85546875" style="125" hidden="1" customWidth="1"/>
    <col min="11" max="11" width="17.7109375" style="125" hidden="1" customWidth="1"/>
    <col min="12" max="12" width="18.42578125" style="125" hidden="1" customWidth="1"/>
    <col min="13" max="13" width="16.7109375" style="125" hidden="1" customWidth="1"/>
    <col min="14" max="14" width="17.42578125" style="125" hidden="1" customWidth="1"/>
    <col min="15" max="15" width="16" style="125" customWidth="1"/>
    <col min="16" max="16" width="24.7109375" style="125" hidden="1" customWidth="1"/>
    <col min="17" max="17" width="17.42578125" style="125" customWidth="1"/>
    <col min="18" max="18" width="20.5703125" style="125" customWidth="1"/>
    <col min="19" max="51" width="18.7109375" style="125" hidden="1" customWidth="1"/>
    <col min="52" max="52" width="19.28515625" style="125" hidden="1" customWidth="1"/>
    <col min="53" max="64" width="18.7109375" style="125" hidden="1" customWidth="1"/>
    <col min="65" max="123" width="18.7109375" style="125" customWidth="1"/>
    <col min="124" max="16384" width="9.140625" style="125"/>
  </cols>
  <sheetData>
    <row r="1" spans="1:64" ht="46.5" customHeight="1" x14ac:dyDescent="0.2">
      <c r="A1" s="354" t="s">
        <v>168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</row>
    <row r="2" spans="1:64" ht="34.5" customHeight="1" x14ac:dyDescent="0.2">
      <c r="A2" s="76"/>
      <c r="B2" s="77"/>
      <c r="C2" s="77"/>
      <c r="D2" s="296"/>
      <c r="E2" s="240"/>
      <c r="F2" s="240"/>
      <c r="G2" s="240" t="s">
        <v>238</v>
      </c>
    </row>
    <row r="3" spans="1:64" s="231" customFormat="1" ht="84.75" customHeight="1" x14ac:dyDescent="0.3">
      <c r="A3" s="297" t="s">
        <v>300</v>
      </c>
      <c r="B3" s="298" t="s">
        <v>301</v>
      </c>
      <c r="C3" s="299" t="s">
        <v>302</v>
      </c>
      <c r="D3" s="300" t="s">
        <v>106</v>
      </c>
      <c r="E3" s="301" t="s">
        <v>107</v>
      </c>
      <c r="F3" s="301" t="s">
        <v>108</v>
      </c>
      <c r="G3" s="301" t="s">
        <v>109</v>
      </c>
      <c r="H3" s="301" t="s">
        <v>110</v>
      </c>
      <c r="I3" s="300" t="s">
        <v>111</v>
      </c>
      <c r="J3" s="301" t="s">
        <v>112</v>
      </c>
      <c r="K3" s="301" t="s">
        <v>113</v>
      </c>
      <c r="L3" s="301" t="s">
        <v>114</v>
      </c>
      <c r="M3" s="301" t="s">
        <v>115</v>
      </c>
      <c r="N3" s="300" t="s">
        <v>116</v>
      </c>
      <c r="O3" s="301" t="s">
        <v>117</v>
      </c>
      <c r="P3" s="301" t="s">
        <v>118</v>
      </c>
      <c r="Q3" s="301" t="s">
        <v>119</v>
      </c>
      <c r="R3" s="301" t="s">
        <v>120</v>
      </c>
      <c r="S3" s="302" t="s">
        <v>121</v>
      </c>
      <c r="T3" s="301" t="s">
        <v>122</v>
      </c>
      <c r="U3" s="301" t="s">
        <v>123</v>
      </c>
      <c r="V3" s="301" t="s">
        <v>124</v>
      </c>
      <c r="W3" s="301" t="s">
        <v>125</v>
      </c>
      <c r="X3" s="302" t="s">
        <v>126</v>
      </c>
      <c r="Y3" s="303" t="s">
        <v>127</v>
      </c>
      <c r="Z3" s="303" t="s">
        <v>128</v>
      </c>
      <c r="AA3" s="303" t="s">
        <v>129</v>
      </c>
      <c r="AB3" s="303" t="s">
        <v>130</v>
      </c>
      <c r="AC3" s="302" t="s">
        <v>131</v>
      </c>
      <c r="AD3" s="301" t="s">
        <v>132</v>
      </c>
      <c r="AE3" s="301" t="s">
        <v>133</v>
      </c>
      <c r="AF3" s="301" t="s">
        <v>134</v>
      </c>
      <c r="AG3" s="301" t="s">
        <v>135</v>
      </c>
      <c r="AH3" s="302" t="s">
        <v>136</v>
      </c>
      <c r="AI3" s="304" t="s">
        <v>137</v>
      </c>
      <c r="AJ3" s="304" t="s">
        <v>138</v>
      </c>
      <c r="AK3" s="304" t="s">
        <v>139</v>
      </c>
      <c r="AL3" s="304" t="s">
        <v>140</v>
      </c>
      <c r="AM3" s="302" t="s">
        <v>141</v>
      </c>
      <c r="AN3" s="303" t="s">
        <v>142</v>
      </c>
      <c r="AO3" s="303" t="s">
        <v>143</v>
      </c>
      <c r="AP3" s="303" t="s">
        <v>144</v>
      </c>
      <c r="AQ3" s="303" t="s">
        <v>145</v>
      </c>
      <c r="AR3" s="302" t="s">
        <v>146</v>
      </c>
      <c r="AS3" s="301" t="s">
        <v>147</v>
      </c>
      <c r="AT3" s="301" t="s">
        <v>148</v>
      </c>
      <c r="AU3" s="301" t="s">
        <v>149</v>
      </c>
      <c r="AV3" s="301" t="s">
        <v>150</v>
      </c>
      <c r="AW3" s="302" t="s">
        <v>151</v>
      </c>
      <c r="AX3" s="303" t="s">
        <v>152</v>
      </c>
      <c r="AY3" s="303" t="s">
        <v>153</v>
      </c>
      <c r="AZ3" s="303" t="s">
        <v>154</v>
      </c>
      <c r="BA3" s="303" t="s">
        <v>155</v>
      </c>
      <c r="BB3" s="302" t="s">
        <v>156</v>
      </c>
      <c r="BC3" s="301" t="s">
        <v>157</v>
      </c>
      <c r="BD3" s="301" t="s">
        <v>158</v>
      </c>
      <c r="BE3" s="301" t="s">
        <v>159</v>
      </c>
      <c r="BF3" s="301" t="s">
        <v>160</v>
      </c>
      <c r="BG3" s="302" t="s">
        <v>161</v>
      </c>
      <c r="BH3" s="304" t="s">
        <v>162</v>
      </c>
      <c r="BI3" s="304" t="s">
        <v>163</v>
      </c>
      <c r="BJ3" s="304" t="s">
        <v>164</v>
      </c>
      <c r="BK3" s="304" t="s">
        <v>165</v>
      </c>
      <c r="BL3" s="305" t="s">
        <v>302</v>
      </c>
    </row>
    <row r="4" spans="1:64" s="310" customFormat="1" ht="18.75" x14ac:dyDescent="0.3">
      <c r="A4" s="306"/>
      <c r="B4" s="307" t="s">
        <v>422</v>
      </c>
      <c r="C4" s="308">
        <f>BL4</f>
        <v>450000</v>
      </c>
      <c r="D4" s="309" t="e">
        <f>D5+D7</f>
        <v>#REF!</v>
      </c>
      <c r="E4" s="309">
        <f t="shared" ref="E4:BL4" si="0">E5+E7</f>
        <v>0</v>
      </c>
      <c r="F4" s="309">
        <f t="shared" si="0"/>
        <v>0</v>
      </c>
      <c r="G4" s="309">
        <f t="shared" si="0"/>
        <v>0</v>
      </c>
      <c r="H4" s="309">
        <f t="shared" si="0"/>
        <v>0</v>
      </c>
      <c r="I4" s="309" t="e">
        <f t="shared" si="0"/>
        <v>#REF!</v>
      </c>
      <c r="J4" s="309">
        <f t="shared" si="0"/>
        <v>0</v>
      </c>
      <c r="K4" s="309">
        <f t="shared" si="0"/>
        <v>0</v>
      </c>
      <c r="L4" s="309">
        <f t="shared" si="0"/>
        <v>0</v>
      </c>
      <c r="M4" s="309">
        <f t="shared" si="0"/>
        <v>0</v>
      </c>
      <c r="N4" s="309">
        <f t="shared" si="0"/>
        <v>450000</v>
      </c>
      <c r="O4" s="309">
        <f t="shared" si="0"/>
        <v>450000</v>
      </c>
      <c r="P4" s="309">
        <f t="shared" si="0"/>
        <v>0</v>
      </c>
      <c r="Q4" s="309">
        <f t="shared" si="0"/>
        <v>0</v>
      </c>
      <c r="R4" s="309">
        <f t="shared" si="0"/>
        <v>450000</v>
      </c>
      <c r="S4" s="309" t="e">
        <f t="shared" si="0"/>
        <v>#REF!</v>
      </c>
      <c r="T4" s="309">
        <f t="shared" si="0"/>
        <v>450000</v>
      </c>
      <c r="U4" s="309">
        <f t="shared" si="0"/>
        <v>0</v>
      </c>
      <c r="V4" s="309">
        <f t="shared" si="0"/>
        <v>0</v>
      </c>
      <c r="W4" s="309">
        <f t="shared" si="0"/>
        <v>450000</v>
      </c>
      <c r="X4" s="309" t="e">
        <f t="shared" si="0"/>
        <v>#REF!</v>
      </c>
      <c r="Y4" s="309">
        <f t="shared" si="0"/>
        <v>450000</v>
      </c>
      <c r="Z4" s="309">
        <f t="shared" si="0"/>
        <v>0</v>
      </c>
      <c r="AA4" s="309">
        <f t="shared" si="0"/>
        <v>0</v>
      </c>
      <c r="AB4" s="309">
        <f t="shared" si="0"/>
        <v>450000</v>
      </c>
      <c r="AC4" s="309" t="e">
        <f t="shared" si="0"/>
        <v>#REF!</v>
      </c>
      <c r="AD4" s="309">
        <f t="shared" si="0"/>
        <v>450000</v>
      </c>
      <c r="AE4" s="309">
        <f t="shared" si="0"/>
        <v>0</v>
      </c>
      <c r="AF4" s="309">
        <f t="shared" si="0"/>
        <v>0</v>
      </c>
      <c r="AG4" s="309">
        <f t="shared" si="0"/>
        <v>450000</v>
      </c>
      <c r="AH4" s="309" t="e">
        <f t="shared" si="0"/>
        <v>#REF!</v>
      </c>
      <c r="AI4" s="309">
        <f t="shared" si="0"/>
        <v>450000</v>
      </c>
      <c r="AJ4" s="309">
        <f t="shared" si="0"/>
        <v>0</v>
      </c>
      <c r="AK4" s="309">
        <f t="shared" si="0"/>
        <v>0</v>
      </c>
      <c r="AL4" s="309">
        <f t="shared" si="0"/>
        <v>450000</v>
      </c>
      <c r="AM4" s="309" t="e">
        <f t="shared" si="0"/>
        <v>#REF!</v>
      </c>
      <c r="AN4" s="309">
        <f t="shared" si="0"/>
        <v>450000</v>
      </c>
      <c r="AO4" s="309">
        <f t="shared" si="0"/>
        <v>0</v>
      </c>
      <c r="AP4" s="309">
        <f t="shared" si="0"/>
        <v>0</v>
      </c>
      <c r="AQ4" s="309">
        <f t="shared" si="0"/>
        <v>450000</v>
      </c>
      <c r="AR4" s="309" t="e">
        <f t="shared" si="0"/>
        <v>#REF!</v>
      </c>
      <c r="AS4" s="309">
        <f t="shared" si="0"/>
        <v>450000</v>
      </c>
      <c r="AT4" s="309">
        <f t="shared" si="0"/>
        <v>0</v>
      </c>
      <c r="AU4" s="309">
        <f t="shared" si="0"/>
        <v>0</v>
      </c>
      <c r="AV4" s="309">
        <f t="shared" si="0"/>
        <v>450000</v>
      </c>
      <c r="AW4" s="309" t="e">
        <f t="shared" si="0"/>
        <v>#REF!</v>
      </c>
      <c r="AX4" s="309">
        <f t="shared" si="0"/>
        <v>450000</v>
      </c>
      <c r="AY4" s="309">
        <f t="shared" si="0"/>
        <v>0</v>
      </c>
      <c r="AZ4" s="309">
        <f t="shared" si="0"/>
        <v>0</v>
      </c>
      <c r="BA4" s="309">
        <f t="shared" si="0"/>
        <v>450000</v>
      </c>
      <c r="BB4" s="309" t="e">
        <f t="shared" si="0"/>
        <v>#REF!</v>
      </c>
      <c r="BC4" s="309">
        <f t="shared" si="0"/>
        <v>450000</v>
      </c>
      <c r="BD4" s="309">
        <f t="shared" si="0"/>
        <v>0</v>
      </c>
      <c r="BE4" s="309">
        <f t="shared" si="0"/>
        <v>0</v>
      </c>
      <c r="BF4" s="309">
        <f t="shared" si="0"/>
        <v>450000</v>
      </c>
      <c r="BG4" s="309" t="e">
        <f t="shared" si="0"/>
        <v>#REF!</v>
      </c>
      <c r="BH4" s="309">
        <f t="shared" si="0"/>
        <v>450000</v>
      </c>
      <c r="BI4" s="309">
        <f t="shared" si="0"/>
        <v>0</v>
      </c>
      <c r="BJ4" s="309">
        <f t="shared" si="0"/>
        <v>0</v>
      </c>
      <c r="BK4" s="309">
        <f t="shared" si="0"/>
        <v>450000</v>
      </c>
      <c r="BL4" s="309">
        <f t="shared" si="0"/>
        <v>450000</v>
      </c>
    </row>
    <row r="5" spans="1:64" s="310" customFormat="1" ht="22.5" customHeight="1" x14ac:dyDescent="0.3">
      <c r="A5" s="311" t="s">
        <v>303</v>
      </c>
      <c r="B5" s="312" t="s">
        <v>427</v>
      </c>
      <c r="C5" s="313">
        <f>BL5</f>
        <v>300000</v>
      </c>
      <c r="D5" s="314">
        <f>D6</f>
        <v>0</v>
      </c>
      <c r="E5" s="314">
        <f t="shared" ref="E5:BL5" si="1">E6</f>
        <v>0</v>
      </c>
      <c r="F5" s="314">
        <f t="shared" si="1"/>
        <v>0</v>
      </c>
      <c r="G5" s="314">
        <f t="shared" si="1"/>
        <v>0</v>
      </c>
      <c r="H5" s="314">
        <f t="shared" si="1"/>
        <v>0</v>
      </c>
      <c r="I5" s="314">
        <f t="shared" si="1"/>
        <v>0</v>
      </c>
      <c r="J5" s="314">
        <f t="shared" si="1"/>
        <v>0</v>
      </c>
      <c r="K5" s="314">
        <f t="shared" si="1"/>
        <v>0</v>
      </c>
      <c r="L5" s="314">
        <f t="shared" si="1"/>
        <v>0</v>
      </c>
      <c r="M5" s="314">
        <f t="shared" si="1"/>
        <v>0</v>
      </c>
      <c r="N5" s="314">
        <f t="shared" si="1"/>
        <v>300000</v>
      </c>
      <c r="O5" s="314">
        <f t="shared" si="1"/>
        <v>300000</v>
      </c>
      <c r="P5" s="314">
        <f t="shared" si="1"/>
        <v>0</v>
      </c>
      <c r="Q5" s="314">
        <f t="shared" si="1"/>
        <v>0</v>
      </c>
      <c r="R5" s="314">
        <f t="shared" si="1"/>
        <v>300000</v>
      </c>
      <c r="S5" s="314">
        <f t="shared" si="1"/>
        <v>0</v>
      </c>
      <c r="T5" s="314">
        <f t="shared" si="1"/>
        <v>300000</v>
      </c>
      <c r="U5" s="314">
        <f t="shared" si="1"/>
        <v>0</v>
      </c>
      <c r="V5" s="314">
        <f t="shared" si="1"/>
        <v>0</v>
      </c>
      <c r="W5" s="314">
        <f t="shared" si="1"/>
        <v>300000</v>
      </c>
      <c r="X5" s="314">
        <f t="shared" si="1"/>
        <v>0</v>
      </c>
      <c r="Y5" s="314">
        <f t="shared" si="1"/>
        <v>300000</v>
      </c>
      <c r="Z5" s="314">
        <f t="shared" si="1"/>
        <v>0</v>
      </c>
      <c r="AA5" s="314">
        <f t="shared" si="1"/>
        <v>0</v>
      </c>
      <c r="AB5" s="314">
        <f t="shared" si="1"/>
        <v>300000</v>
      </c>
      <c r="AC5" s="314">
        <f t="shared" si="1"/>
        <v>0</v>
      </c>
      <c r="AD5" s="314">
        <f t="shared" si="1"/>
        <v>300000</v>
      </c>
      <c r="AE5" s="314">
        <f t="shared" si="1"/>
        <v>0</v>
      </c>
      <c r="AF5" s="314">
        <f t="shared" si="1"/>
        <v>0</v>
      </c>
      <c r="AG5" s="314">
        <f t="shared" si="1"/>
        <v>300000</v>
      </c>
      <c r="AH5" s="314">
        <f t="shared" si="1"/>
        <v>0</v>
      </c>
      <c r="AI5" s="314">
        <f t="shared" si="1"/>
        <v>300000</v>
      </c>
      <c r="AJ5" s="314">
        <f t="shared" si="1"/>
        <v>0</v>
      </c>
      <c r="AK5" s="314">
        <f t="shared" si="1"/>
        <v>0</v>
      </c>
      <c r="AL5" s="314">
        <f t="shared" si="1"/>
        <v>300000</v>
      </c>
      <c r="AM5" s="314">
        <f t="shared" si="1"/>
        <v>0</v>
      </c>
      <c r="AN5" s="314">
        <f t="shared" si="1"/>
        <v>300000</v>
      </c>
      <c r="AO5" s="314">
        <f t="shared" si="1"/>
        <v>0</v>
      </c>
      <c r="AP5" s="314">
        <f t="shared" si="1"/>
        <v>0</v>
      </c>
      <c r="AQ5" s="314">
        <f t="shared" si="1"/>
        <v>300000</v>
      </c>
      <c r="AR5" s="314">
        <f t="shared" si="1"/>
        <v>0</v>
      </c>
      <c r="AS5" s="314">
        <f t="shared" si="1"/>
        <v>300000</v>
      </c>
      <c r="AT5" s="314">
        <f t="shared" si="1"/>
        <v>0</v>
      </c>
      <c r="AU5" s="314">
        <f t="shared" si="1"/>
        <v>0</v>
      </c>
      <c r="AV5" s="314">
        <f t="shared" si="1"/>
        <v>300000</v>
      </c>
      <c r="AW5" s="314">
        <f t="shared" si="1"/>
        <v>0</v>
      </c>
      <c r="AX5" s="314">
        <f t="shared" si="1"/>
        <v>300000</v>
      </c>
      <c r="AY5" s="314">
        <f t="shared" si="1"/>
        <v>0</v>
      </c>
      <c r="AZ5" s="314">
        <f t="shared" si="1"/>
        <v>0</v>
      </c>
      <c r="BA5" s="314">
        <f t="shared" si="1"/>
        <v>300000</v>
      </c>
      <c r="BB5" s="314">
        <f t="shared" si="1"/>
        <v>0</v>
      </c>
      <c r="BC5" s="314">
        <f t="shared" si="1"/>
        <v>300000</v>
      </c>
      <c r="BD5" s="314">
        <f t="shared" si="1"/>
        <v>0</v>
      </c>
      <c r="BE5" s="314">
        <f t="shared" si="1"/>
        <v>0</v>
      </c>
      <c r="BF5" s="314">
        <f t="shared" si="1"/>
        <v>300000</v>
      </c>
      <c r="BG5" s="314">
        <f t="shared" si="1"/>
        <v>0</v>
      </c>
      <c r="BH5" s="314">
        <f t="shared" si="1"/>
        <v>300000</v>
      </c>
      <c r="BI5" s="314">
        <f t="shared" si="1"/>
        <v>0</v>
      </c>
      <c r="BJ5" s="314">
        <f t="shared" si="1"/>
        <v>0</v>
      </c>
      <c r="BK5" s="314">
        <f t="shared" si="1"/>
        <v>300000</v>
      </c>
      <c r="BL5" s="314">
        <f t="shared" si="1"/>
        <v>300000</v>
      </c>
    </row>
    <row r="6" spans="1:64" s="310" customFormat="1" ht="54.75" customHeight="1" x14ac:dyDescent="0.3">
      <c r="A6" s="315"/>
      <c r="B6" s="316" t="s">
        <v>166</v>
      </c>
      <c r="C6" s="317">
        <f>BL6</f>
        <v>300000</v>
      </c>
      <c r="D6" s="318">
        <f>'[6]Зведена (субвенції з ОБ) '!D10</f>
        <v>0</v>
      </c>
      <c r="E6" s="318">
        <f>'[6]Зведена (субвенції з ОБ) '!E10</f>
        <v>0</v>
      </c>
      <c r="F6" s="318">
        <f>'[6]Зведена (субвенції з ОБ) '!F10</f>
        <v>0</v>
      </c>
      <c r="G6" s="318">
        <f>'[6]Зведена (субвенції з ОБ) '!G10</f>
        <v>0</v>
      </c>
      <c r="H6" s="318">
        <f>'[6]Зведена (субвенції з ОБ) '!H10</f>
        <v>0</v>
      </c>
      <c r="I6" s="318">
        <f>'[6]Зведена (субвенції з ОБ) '!I10</f>
        <v>0</v>
      </c>
      <c r="J6" s="318">
        <f>'[6]Зведена (субвенції з ОБ) '!J10</f>
        <v>0</v>
      </c>
      <c r="K6" s="318">
        <f>'[6]Зведена (субвенції з ОБ) '!K10</f>
        <v>0</v>
      </c>
      <c r="L6" s="318">
        <f>'[6]Зведена (субвенції з ОБ) '!L10</f>
        <v>0</v>
      </c>
      <c r="M6" s="318">
        <f>'[6]Зведена (субвенції з ОБ) '!M10</f>
        <v>0</v>
      </c>
      <c r="N6" s="318">
        <f>'[6]Зведена (субвенції з ОБ) '!N10</f>
        <v>300000</v>
      </c>
      <c r="O6" s="318">
        <f>'[6]Зведена (субвенції з ОБ) '!O10</f>
        <v>300000</v>
      </c>
      <c r="P6" s="318">
        <f>'[6]Зведена (субвенції з ОБ) '!P10</f>
        <v>0</v>
      </c>
      <c r="Q6" s="318">
        <f>'[6]Зведена (субвенції з ОБ) '!Q10</f>
        <v>0</v>
      </c>
      <c r="R6" s="318">
        <f>'[6]Зведена (субвенції з ОБ) '!R10</f>
        <v>300000</v>
      </c>
      <c r="S6" s="318">
        <f>'[6]Зведена (субвенції з ОБ) '!S10</f>
        <v>0</v>
      </c>
      <c r="T6" s="318">
        <f>'[6]Зведена (субвенції з ОБ) '!T10</f>
        <v>300000</v>
      </c>
      <c r="U6" s="318">
        <f>'[6]Зведена (субвенції з ОБ) '!U10</f>
        <v>0</v>
      </c>
      <c r="V6" s="318">
        <f>'[6]Зведена (субвенції з ОБ) '!V10</f>
        <v>0</v>
      </c>
      <c r="W6" s="318">
        <f>'[6]Зведена (субвенції з ОБ) '!W10</f>
        <v>300000</v>
      </c>
      <c r="X6" s="318">
        <f>'[6]Зведена (субвенції з ОБ) '!X10</f>
        <v>0</v>
      </c>
      <c r="Y6" s="318">
        <f>'[6]Зведена (субвенції з ОБ) '!Y10</f>
        <v>300000</v>
      </c>
      <c r="Z6" s="318">
        <f>'[6]Зведена (субвенції з ОБ) '!Z10</f>
        <v>0</v>
      </c>
      <c r="AA6" s="318">
        <f>'[6]Зведена (субвенції з ОБ) '!AA10</f>
        <v>0</v>
      </c>
      <c r="AB6" s="318">
        <f>'[6]Зведена (субвенції з ОБ) '!AB10</f>
        <v>300000</v>
      </c>
      <c r="AC6" s="318">
        <f>'[6]Зведена (субвенції з ОБ) '!AC10</f>
        <v>0</v>
      </c>
      <c r="AD6" s="318">
        <f>'[6]Зведена (субвенції з ОБ) '!AD10</f>
        <v>300000</v>
      </c>
      <c r="AE6" s="318">
        <f>'[6]Зведена (субвенції з ОБ) '!AE10</f>
        <v>0</v>
      </c>
      <c r="AF6" s="318">
        <f>'[6]Зведена (субвенції з ОБ) '!AF10</f>
        <v>0</v>
      </c>
      <c r="AG6" s="318">
        <f>'[6]Зведена (субвенції з ОБ) '!AG10</f>
        <v>300000</v>
      </c>
      <c r="AH6" s="318">
        <f>'[6]Зведена (субвенції з ОБ) '!AH10</f>
        <v>0</v>
      </c>
      <c r="AI6" s="318">
        <f>'[6]Зведена (субвенції з ОБ) '!AI10</f>
        <v>300000</v>
      </c>
      <c r="AJ6" s="318">
        <f>'[6]Зведена (субвенції з ОБ) '!AJ10</f>
        <v>0</v>
      </c>
      <c r="AK6" s="318">
        <f>'[6]Зведена (субвенції з ОБ) '!AK10</f>
        <v>0</v>
      </c>
      <c r="AL6" s="318">
        <f>'[6]Зведена (субвенції з ОБ) '!AL10</f>
        <v>300000</v>
      </c>
      <c r="AM6" s="318">
        <f>'[6]Зведена (субвенції з ОБ) '!AM10</f>
        <v>0</v>
      </c>
      <c r="AN6" s="318">
        <f>'[6]Зведена (субвенції з ОБ) '!AN10</f>
        <v>300000</v>
      </c>
      <c r="AO6" s="318">
        <f>'[6]Зведена (субвенції з ОБ) '!AO10</f>
        <v>0</v>
      </c>
      <c r="AP6" s="318">
        <f>'[6]Зведена (субвенції з ОБ) '!AP10</f>
        <v>0</v>
      </c>
      <c r="AQ6" s="318">
        <f>'[6]Зведена (субвенції з ОБ) '!AQ10</f>
        <v>300000</v>
      </c>
      <c r="AR6" s="318">
        <f>'[6]Зведена (субвенції з ОБ) '!AR10</f>
        <v>0</v>
      </c>
      <c r="AS6" s="318">
        <f>'[6]Зведена (субвенції з ОБ) '!AS10</f>
        <v>300000</v>
      </c>
      <c r="AT6" s="318">
        <f>'[6]Зведена (субвенції з ОБ) '!AT10</f>
        <v>0</v>
      </c>
      <c r="AU6" s="318">
        <f>'[6]Зведена (субвенції з ОБ) '!AU10</f>
        <v>0</v>
      </c>
      <c r="AV6" s="318">
        <f>'[6]Зведена (субвенції з ОБ) '!AV10</f>
        <v>300000</v>
      </c>
      <c r="AW6" s="318">
        <f>'[6]Зведена (субвенції з ОБ) '!AW10</f>
        <v>0</v>
      </c>
      <c r="AX6" s="318">
        <f>'[6]Зведена (субвенції з ОБ) '!AX10</f>
        <v>300000</v>
      </c>
      <c r="AY6" s="318">
        <f>'[6]Зведена (субвенції з ОБ) '!AY10</f>
        <v>0</v>
      </c>
      <c r="AZ6" s="318">
        <f>'[6]Зведена (субвенції з ОБ) '!AZ10</f>
        <v>0</v>
      </c>
      <c r="BA6" s="318">
        <f>'[6]Зведена (субвенції з ОБ) '!BA10</f>
        <v>300000</v>
      </c>
      <c r="BB6" s="318">
        <f>'[6]Зведена (субвенції з ОБ) '!BB10</f>
        <v>0</v>
      </c>
      <c r="BC6" s="318">
        <f>'[6]Зведена (субвенції з ОБ) '!BC10</f>
        <v>300000</v>
      </c>
      <c r="BD6" s="318">
        <f>'[6]Зведена (субвенції з ОБ) '!BD10</f>
        <v>0</v>
      </c>
      <c r="BE6" s="318">
        <f>'[6]Зведена (субвенції з ОБ) '!BE10</f>
        <v>0</v>
      </c>
      <c r="BF6" s="318">
        <f>'[6]Зведена (субвенції з ОБ) '!BF10</f>
        <v>300000</v>
      </c>
      <c r="BG6" s="318">
        <f>'[6]Зведена (субвенції з ОБ) '!BG10</f>
        <v>0</v>
      </c>
      <c r="BH6" s="318">
        <f>'[6]Зведена (субвенції з ОБ) '!BH10</f>
        <v>300000</v>
      </c>
      <c r="BI6" s="318">
        <f>'[6]Зведена (субвенції з ОБ) '!BI10</f>
        <v>0</v>
      </c>
      <c r="BJ6" s="318">
        <f>'[6]Зведена (субвенції з ОБ) '!BJ10</f>
        <v>0</v>
      </c>
      <c r="BK6" s="318">
        <f>'[6]Зведена (субвенції з ОБ) '!BK10</f>
        <v>300000</v>
      </c>
      <c r="BL6" s="318">
        <f>'[6]Зведена (субвенції з ОБ) '!BL10</f>
        <v>300000</v>
      </c>
    </row>
    <row r="7" spans="1:64" s="310" customFormat="1" ht="21.75" customHeight="1" x14ac:dyDescent="0.3">
      <c r="A7" s="311" t="s">
        <v>600</v>
      </c>
      <c r="B7" s="312" t="s">
        <v>423</v>
      </c>
      <c r="C7" s="313">
        <f>BL7</f>
        <v>150000</v>
      </c>
      <c r="D7" s="319" t="e">
        <f>D8</f>
        <v>#REF!</v>
      </c>
      <c r="E7" s="319">
        <f t="shared" ref="E7:BL7" si="2">E8</f>
        <v>0</v>
      </c>
      <c r="F7" s="319">
        <f t="shared" si="2"/>
        <v>0</v>
      </c>
      <c r="G7" s="319">
        <f t="shared" si="2"/>
        <v>0</v>
      </c>
      <c r="H7" s="319">
        <f t="shared" si="2"/>
        <v>0</v>
      </c>
      <c r="I7" s="319" t="e">
        <f t="shared" si="2"/>
        <v>#REF!</v>
      </c>
      <c r="J7" s="319">
        <f t="shared" si="2"/>
        <v>0</v>
      </c>
      <c r="K7" s="319">
        <f t="shared" si="2"/>
        <v>0</v>
      </c>
      <c r="L7" s="319">
        <f t="shared" si="2"/>
        <v>0</v>
      </c>
      <c r="M7" s="319">
        <f t="shared" si="2"/>
        <v>0</v>
      </c>
      <c r="N7" s="319">
        <f t="shared" si="2"/>
        <v>150000</v>
      </c>
      <c r="O7" s="319">
        <f t="shared" si="2"/>
        <v>150000</v>
      </c>
      <c r="P7" s="319">
        <f t="shared" si="2"/>
        <v>0</v>
      </c>
      <c r="Q7" s="319">
        <f t="shared" si="2"/>
        <v>0</v>
      </c>
      <c r="R7" s="319">
        <f t="shared" si="2"/>
        <v>150000</v>
      </c>
      <c r="S7" s="319" t="e">
        <f t="shared" si="2"/>
        <v>#REF!</v>
      </c>
      <c r="T7" s="319">
        <f t="shared" si="2"/>
        <v>150000</v>
      </c>
      <c r="U7" s="319">
        <f t="shared" si="2"/>
        <v>0</v>
      </c>
      <c r="V7" s="319">
        <f t="shared" si="2"/>
        <v>0</v>
      </c>
      <c r="W7" s="319">
        <f t="shared" si="2"/>
        <v>150000</v>
      </c>
      <c r="X7" s="319" t="e">
        <f t="shared" si="2"/>
        <v>#REF!</v>
      </c>
      <c r="Y7" s="319">
        <f t="shared" si="2"/>
        <v>150000</v>
      </c>
      <c r="Z7" s="319">
        <f t="shared" si="2"/>
        <v>0</v>
      </c>
      <c r="AA7" s="319">
        <f t="shared" si="2"/>
        <v>0</v>
      </c>
      <c r="AB7" s="319">
        <f t="shared" si="2"/>
        <v>150000</v>
      </c>
      <c r="AC7" s="319" t="e">
        <f t="shared" si="2"/>
        <v>#REF!</v>
      </c>
      <c r="AD7" s="319">
        <f t="shared" si="2"/>
        <v>150000</v>
      </c>
      <c r="AE7" s="319">
        <f t="shared" si="2"/>
        <v>0</v>
      </c>
      <c r="AF7" s="319">
        <f t="shared" si="2"/>
        <v>0</v>
      </c>
      <c r="AG7" s="319">
        <f t="shared" si="2"/>
        <v>150000</v>
      </c>
      <c r="AH7" s="319" t="e">
        <f t="shared" si="2"/>
        <v>#REF!</v>
      </c>
      <c r="AI7" s="319">
        <f t="shared" si="2"/>
        <v>150000</v>
      </c>
      <c r="AJ7" s="319">
        <f t="shared" si="2"/>
        <v>0</v>
      </c>
      <c r="AK7" s="319">
        <f t="shared" si="2"/>
        <v>0</v>
      </c>
      <c r="AL7" s="319">
        <f t="shared" si="2"/>
        <v>150000</v>
      </c>
      <c r="AM7" s="319" t="e">
        <f t="shared" si="2"/>
        <v>#REF!</v>
      </c>
      <c r="AN7" s="319">
        <f t="shared" si="2"/>
        <v>150000</v>
      </c>
      <c r="AO7" s="319">
        <f t="shared" si="2"/>
        <v>0</v>
      </c>
      <c r="AP7" s="319">
        <f t="shared" si="2"/>
        <v>0</v>
      </c>
      <c r="AQ7" s="319">
        <f t="shared" si="2"/>
        <v>150000</v>
      </c>
      <c r="AR7" s="319" t="e">
        <f t="shared" si="2"/>
        <v>#REF!</v>
      </c>
      <c r="AS7" s="319">
        <f t="shared" si="2"/>
        <v>150000</v>
      </c>
      <c r="AT7" s="319">
        <f t="shared" si="2"/>
        <v>0</v>
      </c>
      <c r="AU7" s="319">
        <f t="shared" si="2"/>
        <v>0</v>
      </c>
      <c r="AV7" s="319">
        <f t="shared" si="2"/>
        <v>150000</v>
      </c>
      <c r="AW7" s="319" t="e">
        <f t="shared" si="2"/>
        <v>#REF!</v>
      </c>
      <c r="AX7" s="319">
        <f t="shared" si="2"/>
        <v>150000</v>
      </c>
      <c r="AY7" s="319">
        <f t="shared" si="2"/>
        <v>0</v>
      </c>
      <c r="AZ7" s="319">
        <f t="shared" si="2"/>
        <v>0</v>
      </c>
      <c r="BA7" s="319">
        <f t="shared" si="2"/>
        <v>150000</v>
      </c>
      <c r="BB7" s="319" t="e">
        <f t="shared" si="2"/>
        <v>#REF!</v>
      </c>
      <c r="BC7" s="319">
        <f t="shared" si="2"/>
        <v>150000</v>
      </c>
      <c r="BD7" s="319">
        <f t="shared" si="2"/>
        <v>0</v>
      </c>
      <c r="BE7" s="319">
        <f t="shared" si="2"/>
        <v>0</v>
      </c>
      <c r="BF7" s="319">
        <f t="shared" si="2"/>
        <v>150000</v>
      </c>
      <c r="BG7" s="319" t="e">
        <f t="shared" si="2"/>
        <v>#REF!</v>
      </c>
      <c r="BH7" s="319">
        <f t="shared" si="2"/>
        <v>150000</v>
      </c>
      <c r="BI7" s="319">
        <f t="shared" si="2"/>
        <v>0</v>
      </c>
      <c r="BJ7" s="319">
        <f t="shared" si="2"/>
        <v>0</v>
      </c>
      <c r="BK7" s="319">
        <f t="shared" si="2"/>
        <v>150000</v>
      </c>
      <c r="BL7" s="319">
        <f t="shared" si="2"/>
        <v>150000</v>
      </c>
    </row>
    <row r="8" spans="1:64" s="310" customFormat="1" ht="117.75" customHeight="1" x14ac:dyDescent="0.3">
      <c r="A8" s="315"/>
      <c r="B8" s="320" t="s">
        <v>167</v>
      </c>
      <c r="C8" s="317">
        <f>BL8</f>
        <v>150000</v>
      </c>
      <c r="D8" s="318" t="e">
        <f>'[6]Зведена (субвенції з ОБ) '!D12</f>
        <v>#REF!</v>
      </c>
      <c r="E8" s="318">
        <f>'[6]Зведена (субвенції з ОБ) '!E12</f>
        <v>0</v>
      </c>
      <c r="F8" s="318">
        <f>'[6]Зведена (субвенції з ОБ) '!F12</f>
        <v>0</v>
      </c>
      <c r="G8" s="318">
        <f>'[6]Зведена (субвенції з ОБ) '!G12</f>
        <v>0</v>
      </c>
      <c r="H8" s="318">
        <f>'[6]Зведена (субвенції з ОБ) '!H12</f>
        <v>0</v>
      </c>
      <c r="I8" s="318" t="e">
        <f>'[6]Зведена (субвенції з ОБ) '!I12</f>
        <v>#REF!</v>
      </c>
      <c r="J8" s="318">
        <f>'[6]Зведена (субвенції з ОБ) '!J12</f>
        <v>0</v>
      </c>
      <c r="K8" s="318">
        <f>'[6]Зведена (субвенції з ОБ) '!K12</f>
        <v>0</v>
      </c>
      <c r="L8" s="318">
        <f>'[6]Зведена (субвенції з ОБ) '!L12</f>
        <v>0</v>
      </c>
      <c r="M8" s="318">
        <f>'[6]Зведена (субвенції з ОБ) '!M12</f>
        <v>0</v>
      </c>
      <c r="N8" s="318">
        <f>'[6]Зведена (субвенції з ОБ) '!N12</f>
        <v>150000</v>
      </c>
      <c r="O8" s="318">
        <f>'[6]Зведена (субвенції з ОБ) '!O12</f>
        <v>150000</v>
      </c>
      <c r="P8" s="318">
        <f>'[6]Зведена (субвенції з ОБ) '!P12</f>
        <v>0</v>
      </c>
      <c r="Q8" s="318">
        <f>'[6]Зведена (субвенції з ОБ) '!Q12</f>
        <v>0</v>
      </c>
      <c r="R8" s="318">
        <f>'[6]Зведена (субвенції з ОБ) '!R12</f>
        <v>150000</v>
      </c>
      <c r="S8" s="318" t="e">
        <f>'[6]Зведена (субвенції з ОБ) '!S12</f>
        <v>#REF!</v>
      </c>
      <c r="T8" s="318">
        <f>'[6]Зведена (субвенції з ОБ) '!T12</f>
        <v>150000</v>
      </c>
      <c r="U8" s="318">
        <f>'[6]Зведена (субвенції з ОБ) '!U12</f>
        <v>0</v>
      </c>
      <c r="V8" s="318">
        <f>'[6]Зведена (субвенції з ОБ) '!V12</f>
        <v>0</v>
      </c>
      <c r="W8" s="318">
        <f>'[6]Зведена (субвенції з ОБ) '!W12</f>
        <v>150000</v>
      </c>
      <c r="X8" s="318" t="e">
        <f>'[6]Зведена (субвенції з ОБ) '!X12</f>
        <v>#REF!</v>
      </c>
      <c r="Y8" s="318">
        <f>'[6]Зведена (субвенції з ОБ) '!Y12</f>
        <v>150000</v>
      </c>
      <c r="Z8" s="318">
        <f>'[6]Зведена (субвенції з ОБ) '!Z12</f>
        <v>0</v>
      </c>
      <c r="AA8" s="318">
        <f>'[6]Зведена (субвенції з ОБ) '!AA12</f>
        <v>0</v>
      </c>
      <c r="AB8" s="318">
        <f>'[6]Зведена (субвенції з ОБ) '!AB12</f>
        <v>150000</v>
      </c>
      <c r="AC8" s="318" t="e">
        <f>'[6]Зведена (субвенції з ОБ) '!AC12</f>
        <v>#REF!</v>
      </c>
      <c r="AD8" s="318">
        <f>'[6]Зведена (субвенції з ОБ) '!AD12</f>
        <v>150000</v>
      </c>
      <c r="AE8" s="318">
        <f>'[6]Зведена (субвенції з ОБ) '!AE12</f>
        <v>0</v>
      </c>
      <c r="AF8" s="318">
        <f>'[6]Зведена (субвенції з ОБ) '!AF12</f>
        <v>0</v>
      </c>
      <c r="AG8" s="318">
        <f>'[6]Зведена (субвенції з ОБ) '!AG12</f>
        <v>150000</v>
      </c>
      <c r="AH8" s="318" t="e">
        <f>'[6]Зведена (субвенції з ОБ) '!AH12</f>
        <v>#REF!</v>
      </c>
      <c r="AI8" s="318">
        <f>'[6]Зведена (субвенції з ОБ) '!AI12</f>
        <v>150000</v>
      </c>
      <c r="AJ8" s="318">
        <f>'[6]Зведена (субвенції з ОБ) '!AJ12</f>
        <v>0</v>
      </c>
      <c r="AK8" s="318">
        <f>'[6]Зведена (субвенції з ОБ) '!AK12</f>
        <v>0</v>
      </c>
      <c r="AL8" s="318">
        <f>'[6]Зведена (субвенції з ОБ) '!AL12</f>
        <v>150000</v>
      </c>
      <c r="AM8" s="318" t="e">
        <f>'[6]Зведена (субвенції з ОБ) '!AM12</f>
        <v>#REF!</v>
      </c>
      <c r="AN8" s="318">
        <f>'[6]Зведена (субвенції з ОБ) '!AN12</f>
        <v>150000</v>
      </c>
      <c r="AO8" s="318">
        <f>'[6]Зведена (субвенції з ОБ) '!AO12</f>
        <v>0</v>
      </c>
      <c r="AP8" s="318">
        <f>'[6]Зведена (субвенції з ОБ) '!AP12</f>
        <v>0</v>
      </c>
      <c r="AQ8" s="318">
        <f>'[6]Зведена (субвенції з ОБ) '!AQ12</f>
        <v>150000</v>
      </c>
      <c r="AR8" s="318" t="e">
        <f>'[6]Зведена (субвенції з ОБ) '!AR12</f>
        <v>#REF!</v>
      </c>
      <c r="AS8" s="318">
        <f>'[6]Зведена (субвенції з ОБ) '!AS12</f>
        <v>150000</v>
      </c>
      <c r="AT8" s="318">
        <f>'[6]Зведена (субвенції з ОБ) '!AT12</f>
        <v>0</v>
      </c>
      <c r="AU8" s="318">
        <f>'[6]Зведена (субвенції з ОБ) '!AU12</f>
        <v>0</v>
      </c>
      <c r="AV8" s="318">
        <f>'[6]Зведена (субвенції з ОБ) '!AV12</f>
        <v>150000</v>
      </c>
      <c r="AW8" s="318" t="e">
        <f>'[6]Зведена (субвенції з ОБ) '!AW12</f>
        <v>#REF!</v>
      </c>
      <c r="AX8" s="318">
        <f>'[6]Зведена (субвенції з ОБ) '!AX12</f>
        <v>150000</v>
      </c>
      <c r="AY8" s="318">
        <f>'[6]Зведена (субвенції з ОБ) '!AY12</f>
        <v>0</v>
      </c>
      <c r="AZ8" s="318">
        <f>'[6]Зведена (субвенції з ОБ) '!AZ12</f>
        <v>0</v>
      </c>
      <c r="BA8" s="318">
        <f>'[6]Зведена (субвенції з ОБ) '!BA12</f>
        <v>150000</v>
      </c>
      <c r="BB8" s="318" t="e">
        <f>'[6]Зведена (субвенції з ОБ) '!BB12</f>
        <v>#REF!</v>
      </c>
      <c r="BC8" s="318">
        <f>'[6]Зведена (субвенції з ОБ) '!BC12</f>
        <v>150000</v>
      </c>
      <c r="BD8" s="318">
        <f>'[6]Зведена (субвенції з ОБ) '!BD12</f>
        <v>0</v>
      </c>
      <c r="BE8" s="318">
        <f>'[6]Зведена (субвенції з ОБ) '!BE12</f>
        <v>0</v>
      </c>
      <c r="BF8" s="318">
        <f>'[6]Зведена (субвенції з ОБ) '!BF12</f>
        <v>150000</v>
      </c>
      <c r="BG8" s="318" t="e">
        <f>'[6]Зведена (субвенції з ОБ) '!BG12</f>
        <v>#REF!</v>
      </c>
      <c r="BH8" s="318">
        <f>'[6]Зведена (субвенції з ОБ) '!BH12</f>
        <v>150000</v>
      </c>
      <c r="BI8" s="318">
        <f>'[6]Зведена (субвенції з ОБ) '!BI12</f>
        <v>0</v>
      </c>
      <c r="BJ8" s="318">
        <f>'[6]Зведена (субвенції з ОБ) '!BJ12</f>
        <v>0</v>
      </c>
      <c r="BK8" s="318">
        <f>'[6]Зведена (субвенції з ОБ) '!BK12</f>
        <v>150000</v>
      </c>
      <c r="BL8" s="318">
        <f>'[6]Зведена (субвенції з ОБ) '!BL12</f>
        <v>150000</v>
      </c>
    </row>
  </sheetData>
  <mergeCells count="1">
    <mergeCell ref="A1:R1"/>
  </mergeCells>
  <phoneticPr fontId="49" type="noConversion"/>
  <printOptions horizontalCentered="1"/>
  <pageMargins left="0.59055118110236227" right="0" top="0.39370078740157483" bottom="0.59055118110236227" header="0.51181102362204722" footer="0.31496062992125984"/>
  <pageSetup paperSize="9" scale="70" fitToHeight="0" orientation="portrait" r:id="rId1"/>
  <headerFooter alignWithMargins="0"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Доходи</vt:lpstr>
      <vt:lpstr>Видатки</vt:lpstr>
      <vt:lpstr>Кредитування</vt:lpstr>
      <vt:lpstr>джерела</vt:lpstr>
      <vt:lpstr>порівняння</vt:lpstr>
      <vt:lpstr>всього по програмам</vt:lpstr>
      <vt:lpstr>Субвенції</vt:lpstr>
      <vt:lpstr>Видатки!Заголовки_для_печати</vt:lpstr>
      <vt:lpstr>'всього по програмам'!Заголовки_для_печати</vt:lpstr>
      <vt:lpstr>Доходи!Заголовки_для_печати</vt:lpstr>
      <vt:lpstr>порівняння!Заголовки_для_печати</vt:lpstr>
      <vt:lpstr>Субвенції!Заголовки_для_печати</vt:lpstr>
      <vt:lpstr>'всього по програмам'!Область_печати</vt:lpstr>
      <vt:lpstr>Доходи!Область_печати</vt:lpstr>
      <vt:lpstr>порівняння!Область_печати</vt:lpstr>
      <vt:lpstr>Субвенції!Область_печати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vikz-01</dc:creator>
  <cp:lastModifiedBy>vikz-01</cp:lastModifiedBy>
  <cp:lastPrinted>2024-05-24T11:53:46Z</cp:lastPrinted>
  <dcterms:created xsi:type="dcterms:W3CDTF">2021-02-01T07:32:26Z</dcterms:created>
  <dcterms:modified xsi:type="dcterms:W3CDTF">2024-05-29T12:17:32Z</dcterms:modified>
</cp:coreProperties>
</file>