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bookViews>
    <workbookView xWindow="10425" yWindow="32760" windowWidth="12450" windowHeight="10380"/>
  </bookViews>
  <sheets>
    <sheet name="Доходи" sheetId="1" r:id="rId1"/>
    <sheet name="Видатки" sheetId="2" r:id="rId2"/>
    <sheet name="Кредитування" sheetId="3" r:id="rId3"/>
    <sheet name="джерела" sheetId="4" r:id="rId4"/>
    <sheet name="порівняння" sheetId="6" r:id="rId5"/>
    <sheet name="всього по програмам" sheetId="11" r:id="rId6"/>
    <sheet name="Субвенції" sheetId="10" r:id="rId7"/>
  </sheets>
  <externalReferences>
    <externalReference r:id="rId8"/>
    <externalReference r:id="rId9"/>
    <externalReference r:id="rId10"/>
    <externalReference r:id="rId11"/>
    <externalReference r:id="rId12"/>
  </externalReferences>
  <definedNames>
    <definedName name="_Б21000" localSheetId="6">#REF!</definedName>
    <definedName name="_Б21000">#REF!</definedName>
    <definedName name="_Б22000" localSheetId="6">#REF!</definedName>
    <definedName name="_Б22000">#REF!</definedName>
    <definedName name="_Б22100" localSheetId="6">#REF!</definedName>
    <definedName name="_Б22100">#REF!</definedName>
    <definedName name="_Б22110" localSheetId="6">#REF!</definedName>
    <definedName name="_Б22110">#REF!</definedName>
    <definedName name="_Б22111" localSheetId="6">#REF!</definedName>
    <definedName name="_Б22111">#REF!</definedName>
    <definedName name="_Б22112" localSheetId="6">#REF!</definedName>
    <definedName name="_Б22112">#REF!</definedName>
    <definedName name="_Б22200" localSheetId="6">#REF!</definedName>
    <definedName name="_Б22200">#REF!</definedName>
    <definedName name="_Б23000" localSheetId="6">#REF!</definedName>
    <definedName name="_Б23000">#REF!</definedName>
    <definedName name="_Б24000" localSheetId="6">#REF!</definedName>
    <definedName name="_Б24000">#REF!</definedName>
    <definedName name="_Б25000" localSheetId="6">#REF!</definedName>
    <definedName name="_Б25000">#REF!</definedName>
    <definedName name="_Б41000" localSheetId="6">#REF!</definedName>
    <definedName name="_Б41000">#REF!</definedName>
    <definedName name="_Б42000" localSheetId="6">#REF!</definedName>
    <definedName name="_Б42000">#REF!</definedName>
    <definedName name="_Б43000" localSheetId="6">#REF!</definedName>
    <definedName name="_Б43000">#REF!</definedName>
    <definedName name="_Б44000" localSheetId="6">#REF!</definedName>
    <definedName name="_Б44000">#REF!</definedName>
    <definedName name="_Б45000" localSheetId="6">#REF!</definedName>
    <definedName name="_Б45000">#REF!</definedName>
    <definedName name="_Б46000" localSheetId="6">#REF!</definedName>
    <definedName name="_Б46000">#REF!</definedName>
    <definedName name="_ІБ900501" localSheetId="6">#REF!</definedName>
    <definedName name="_ІБ900501">#REF!</definedName>
    <definedName name="_ІБ900502" localSheetId="6">#REF!</definedName>
    <definedName name="_ІБ900502">#REF!</definedName>
    <definedName name="aa" localSheetId="6">#REF!</definedName>
    <definedName name="aa">#REF!</definedName>
    <definedName name="asdf" localSheetId="3">#REF!</definedName>
    <definedName name="asdf" localSheetId="6">#REF!</definedName>
    <definedName name="asdf">#REF!</definedName>
    <definedName name="bb" localSheetId="6">#REF!</definedName>
    <definedName name="bb">#REF!</definedName>
    <definedName name="bbb" localSheetId="6">#REF!</definedName>
    <definedName name="bbb">#REF!</definedName>
    <definedName name="Data">#REF!</definedName>
    <definedName name="Date">#REF!</definedName>
    <definedName name="Date1">#REF!</definedName>
    <definedName name="EXCEL_VER">10</definedName>
    <definedName name="PRINT_DATE">"20.04.2017 13:04:29"</definedName>
    <definedName name="PRINTER">"Eксель_Імпорт (XlRpt)  ДержКазначейство ЦА, Копичко Олександр"</definedName>
    <definedName name="REP_CREATOR">"exp07"</definedName>
    <definedName name="Z_4C83FDBF_077C_48CF_B4BE_ECDB83DBD736_.wvu.PrintTitles" localSheetId="5" hidden="1">'всього по програмам'!$A:$B,'всього по програмам'!#REF!</definedName>
    <definedName name="аа" localSheetId="3">#REF!</definedName>
    <definedName name="аа" localSheetId="6">#REF!</definedName>
    <definedName name="аа">#REF!</definedName>
    <definedName name="б2000" localSheetId="6">#REF!</definedName>
    <definedName name="б2000">#REF!</definedName>
    <definedName name="б22110" localSheetId="6">#REF!</definedName>
    <definedName name="б22110">#REF!</definedName>
    <definedName name="б24" localSheetId="6">#REF!</definedName>
    <definedName name="б24">#REF!</definedName>
    <definedName name="б25" localSheetId="6">#REF!</definedName>
    <definedName name="б25">#REF!</definedName>
    <definedName name="жж">#REF!</definedName>
    <definedName name="_xlnm.Print_Titles" localSheetId="1">Видатки!$4:$6</definedName>
    <definedName name="_xlnm.Print_Titles" localSheetId="5">'всього по програмам'!$A:$B,'всього по програмам'!$3:$4</definedName>
    <definedName name="_xlnm.Print_Titles" localSheetId="0">Доходи!$4:$6</definedName>
    <definedName name="_xlnm.Print_Titles" localSheetId="4">порівняння!$3:$5</definedName>
    <definedName name="_xlnm.Print_Titles" localSheetId="6">Субвенції!$3:$3</definedName>
    <definedName name="йййй" localSheetId="6">#REF!</definedName>
    <definedName name="йййй">#REF!</definedName>
    <definedName name="ллллл" localSheetId="3">#REF!</definedName>
    <definedName name="ллллл" localSheetId="6">#REF!</definedName>
    <definedName name="ллллл">#REF!</definedName>
    <definedName name="_xlnm.Print_Area" localSheetId="5">'всього по програмам'!$A$1:$G$121</definedName>
    <definedName name="_xlnm.Print_Area" localSheetId="0">Доходи!$A$1:$L$105</definedName>
    <definedName name="_xlnm.Print_Area" localSheetId="4">порівняння!$A$1:$N$152</definedName>
    <definedName name="_xlnm.Print_Area" localSheetId="6">Субвенції!$A$1:$F$65</definedName>
    <definedName name="оооооо" localSheetId="3">#REF!</definedName>
    <definedName name="оооооо" localSheetId="6">#REF!</definedName>
    <definedName name="оооооо">#REF!</definedName>
    <definedName name="рррр" localSheetId="3">#REF!</definedName>
    <definedName name="рррр" localSheetId="6">#REF!</definedName>
    <definedName name="рррр">#REF!</definedName>
    <definedName name="ррррр" localSheetId="3">#REF!</definedName>
    <definedName name="ррррр" localSheetId="6">#REF!</definedName>
    <definedName name="ррррр">#REF!</definedName>
    <definedName name="с" localSheetId="3">#REF!</definedName>
    <definedName name="с" localSheetId="6">#REF!</definedName>
    <definedName name="с">#REF!</definedName>
    <definedName name="щщ" localSheetId="3">#REF!</definedName>
    <definedName name="щщ" localSheetId="6">#REF!</definedName>
    <definedName name="щщ">#REF!</definedName>
  </definedNames>
  <calcPr calcId="977461" fullCalcOnLoad="1"/>
</workbook>
</file>

<file path=xl/calcChain.xml><?xml version="1.0" encoding="utf-8"?>
<calcChain xmlns="http://schemas.openxmlformats.org/spreadsheetml/2006/main">
  <c r="K129" i="6" l="1"/>
  <c r="H129" i="6"/>
  <c r="G129" i="6"/>
  <c r="D129" i="6"/>
  <c r="C129" i="6"/>
  <c r="I131" i="6"/>
  <c r="J131" i="6"/>
  <c r="K131" i="6"/>
  <c r="M131" i="6"/>
  <c r="L131" i="6"/>
  <c r="N131" i="6"/>
  <c r="E131" i="6"/>
  <c r="F131" i="6"/>
  <c r="I80" i="6"/>
  <c r="J80" i="6"/>
  <c r="K80" i="6"/>
  <c r="M80" i="6"/>
  <c r="L80" i="6"/>
  <c r="N80" i="6"/>
  <c r="I81" i="6"/>
  <c r="J81" i="6"/>
  <c r="K81" i="6"/>
  <c r="M81" i="6"/>
  <c r="L81" i="6"/>
  <c r="I82" i="6"/>
  <c r="J82" i="6"/>
  <c r="K82" i="6"/>
  <c r="M82" i="6"/>
  <c r="L82" i="6"/>
  <c r="N82" i="6"/>
  <c r="F80" i="6"/>
  <c r="F81" i="6"/>
  <c r="F82" i="6"/>
  <c r="K79" i="6"/>
  <c r="M79" i="6"/>
  <c r="L79" i="6"/>
  <c r="N79" i="6"/>
  <c r="I79" i="6"/>
  <c r="J79" i="6"/>
  <c r="F79" i="6"/>
  <c r="K87" i="6"/>
  <c r="M87" i="6"/>
  <c r="L87" i="6"/>
  <c r="I87" i="6"/>
  <c r="J87" i="6"/>
  <c r="E87" i="6"/>
  <c r="F87" i="6"/>
  <c r="K59" i="6"/>
  <c r="M59" i="6"/>
  <c r="L59" i="6"/>
  <c r="I59" i="6"/>
  <c r="E59" i="6"/>
  <c r="F59" i="6"/>
  <c r="F53" i="6"/>
  <c r="K53" i="6"/>
  <c r="M53" i="6"/>
  <c r="L53" i="6"/>
  <c r="J53" i="6"/>
  <c r="E53" i="6"/>
  <c r="J134" i="2"/>
  <c r="L134" i="2"/>
  <c r="K134" i="2"/>
  <c r="I134" i="2"/>
  <c r="E134" i="2"/>
  <c r="J52" i="2"/>
  <c r="K52" i="2"/>
  <c r="J53" i="2"/>
  <c r="L53" i="2"/>
  <c r="K53" i="2"/>
  <c r="I52" i="2"/>
  <c r="I53" i="2"/>
  <c r="E52" i="2"/>
  <c r="E53" i="2"/>
  <c r="J47" i="2"/>
  <c r="K47" i="2"/>
  <c r="I47" i="2"/>
  <c r="H14" i="2"/>
  <c r="G14" i="2"/>
  <c r="F14" i="2"/>
  <c r="D14" i="2"/>
  <c r="C14" i="2"/>
  <c r="J21" i="2"/>
  <c r="K21" i="2"/>
  <c r="I21" i="2"/>
  <c r="J10" i="2"/>
  <c r="K10" i="2"/>
  <c r="I10" i="2"/>
  <c r="E10" i="2"/>
  <c r="J176" i="2"/>
  <c r="K176" i="2"/>
  <c r="I176" i="2"/>
  <c r="E176" i="2"/>
  <c r="H172" i="2"/>
  <c r="G172" i="2"/>
  <c r="F172" i="2"/>
  <c r="D172" i="2"/>
  <c r="C172" i="2"/>
  <c r="K173" i="2"/>
  <c r="J173" i="2"/>
  <c r="I173" i="2"/>
  <c r="E173" i="2"/>
  <c r="J111" i="2"/>
  <c r="K111" i="2"/>
  <c r="J112" i="2"/>
  <c r="K112" i="2"/>
  <c r="J113" i="2"/>
  <c r="K113" i="2"/>
  <c r="I111" i="2"/>
  <c r="I112" i="2"/>
  <c r="I113" i="2"/>
  <c r="E111" i="2"/>
  <c r="E112" i="2"/>
  <c r="E113" i="2"/>
  <c r="J70" i="2"/>
  <c r="K70" i="2"/>
  <c r="I70" i="2"/>
  <c r="E70" i="2"/>
  <c r="J48" i="2"/>
  <c r="K48" i="2"/>
  <c r="I48" i="2"/>
  <c r="E48" i="2"/>
  <c r="I104" i="1"/>
  <c r="J68" i="1"/>
  <c r="K68" i="1"/>
  <c r="L68" i="1"/>
  <c r="I68" i="1"/>
  <c r="E68" i="1"/>
  <c r="K25" i="1"/>
  <c r="K24" i="1"/>
  <c r="K23" i="1"/>
  <c r="J25" i="1"/>
  <c r="J24" i="1"/>
  <c r="H24" i="1"/>
  <c r="G24" i="1"/>
  <c r="G23" i="1"/>
  <c r="I23" i="1"/>
  <c r="F24" i="1"/>
  <c r="F23" i="1"/>
  <c r="H23" i="1"/>
  <c r="D24" i="1"/>
  <c r="D23" i="1"/>
  <c r="C24" i="1"/>
  <c r="C23" i="1"/>
  <c r="E23" i="1"/>
  <c r="I25" i="1"/>
  <c r="E24" i="1"/>
  <c r="E25" i="1"/>
  <c r="J34" i="1"/>
  <c r="L34" i="1"/>
  <c r="K34" i="1"/>
  <c r="I34" i="1"/>
  <c r="E34" i="1"/>
  <c r="H31" i="1"/>
  <c r="G31" i="1"/>
  <c r="F31" i="1"/>
  <c r="D31" i="1"/>
  <c r="C31" i="1"/>
  <c r="H91" i="1"/>
  <c r="G91" i="1"/>
  <c r="F91" i="1"/>
  <c r="D91" i="1"/>
  <c r="C91" i="1"/>
  <c r="E102" i="1"/>
  <c r="K102" i="1"/>
  <c r="J102" i="1"/>
  <c r="J101" i="1"/>
  <c r="K101" i="1"/>
  <c r="I101" i="1"/>
  <c r="E101" i="1"/>
  <c r="J100" i="1"/>
  <c r="K100" i="1"/>
  <c r="I100" i="1"/>
  <c r="E100" i="1"/>
  <c r="J98" i="1"/>
  <c r="L98" i="1"/>
  <c r="K98" i="1"/>
  <c r="I98" i="1"/>
  <c r="E98" i="1"/>
  <c r="K92" i="1"/>
  <c r="J92" i="1"/>
  <c r="E92" i="1"/>
  <c r="I54" i="6"/>
  <c r="J54" i="6"/>
  <c r="K54" i="6"/>
  <c r="M54" i="6"/>
  <c r="L54" i="6"/>
  <c r="E54" i="6"/>
  <c r="F54" i="6"/>
  <c r="I78" i="6"/>
  <c r="J78" i="6"/>
  <c r="K78" i="6"/>
  <c r="L78" i="6"/>
  <c r="F78" i="6"/>
  <c r="H44" i="6"/>
  <c r="G44" i="6"/>
  <c r="D44" i="6"/>
  <c r="E44" i="6"/>
  <c r="C44" i="6"/>
  <c r="L45" i="6"/>
  <c r="K45" i="6"/>
  <c r="I45" i="6"/>
  <c r="F45" i="6"/>
  <c r="E45" i="6"/>
  <c r="L151" i="6"/>
  <c r="N151" i="6"/>
  <c r="K151" i="6"/>
  <c r="J151" i="6"/>
  <c r="I151" i="6"/>
  <c r="F151" i="6"/>
  <c r="E151" i="6"/>
  <c r="C8" i="4"/>
  <c r="D8" i="4"/>
  <c r="E8" i="4"/>
  <c r="B8" i="4"/>
  <c r="F11" i="4"/>
  <c r="G11" i="4"/>
  <c r="F12" i="4"/>
  <c r="G12" i="4"/>
  <c r="F13" i="4"/>
  <c r="G13" i="4"/>
  <c r="F14" i="4"/>
  <c r="G14" i="4"/>
  <c r="J193" i="2"/>
  <c r="J192" i="2"/>
  <c r="J191" i="2"/>
  <c r="J190" i="2"/>
  <c r="J189" i="2"/>
  <c r="J187" i="2"/>
  <c r="J186" i="2"/>
  <c r="J185" i="2"/>
  <c r="J183" i="2"/>
  <c r="J182" i="2"/>
  <c r="J181" i="2"/>
  <c r="J179" i="2"/>
  <c r="J178" i="2"/>
  <c r="J177" i="2"/>
  <c r="J175" i="2"/>
  <c r="J174" i="2"/>
  <c r="J171" i="2"/>
  <c r="J170" i="2"/>
  <c r="J168" i="2"/>
  <c r="J167" i="2"/>
  <c r="J165" i="2"/>
  <c r="J164" i="2"/>
  <c r="J162" i="2"/>
  <c r="J161" i="2"/>
  <c r="J160" i="2"/>
  <c r="J159" i="2"/>
  <c r="J157" i="2"/>
  <c r="J156" i="2"/>
  <c r="J155" i="2"/>
  <c r="J154" i="2"/>
  <c r="J152" i="2"/>
  <c r="J151" i="2"/>
  <c r="J150" i="2"/>
  <c r="J149" i="2"/>
  <c r="J148" i="2"/>
  <c r="J147" i="2"/>
  <c r="J145" i="2"/>
  <c r="J144" i="2"/>
  <c r="J143" i="2"/>
  <c r="J141" i="2"/>
  <c r="J140" i="2"/>
  <c r="J139" i="2"/>
  <c r="J138" i="2"/>
  <c r="J137" i="2"/>
  <c r="J135" i="2"/>
  <c r="J133" i="2"/>
  <c r="J132" i="2"/>
  <c r="J131" i="2"/>
  <c r="J129" i="2"/>
  <c r="J128" i="2"/>
  <c r="J127" i="2"/>
  <c r="J126" i="2"/>
  <c r="J125" i="2"/>
  <c r="J124" i="2"/>
  <c r="J123" i="2"/>
  <c r="J122" i="2"/>
  <c r="J121" i="2"/>
  <c r="J120" i="2"/>
  <c r="J118" i="2"/>
  <c r="J117" i="2"/>
  <c r="J116" i="2"/>
  <c r="J114" i="2"/>
  <c r="J110" i="2"/>
  <c r="J109" i="2"/>
  <c r="J108" i="2"/>
  <c r="J107" i="2"/>
  <c r="J106" i="2"/>
  <c r="J105" i="2"/>
  <c r="J104" i="2"/>
  <c r="J103" i="2"/>
  <c r="J102" i="2"/>
  <c r="J101" i="2"/>
  <c r="J100" i="2"/>
  <c r="J99" i="2"/>
  <c r="J98" i="2"/>
  <c r="J97" i="2"/>
  <c r="J96" i="2"/>
  <c r="J95" i="2"/>
  <c r="J94" i="2"/>
  <c r="J92" i="2"/>
  <c r="J91" i="2"/>
  <c r="J90" i="2"/>
  <c r="J89" i="2"/>
  <c r="J88" i="2"/>
  <c r="J87" i="2"/>
  <c r="J86" i="2"/>
  <c r="J85" i="2"/>
  <c r="J84" i="2"/>
  <c r="J83" i="2"/>
  <c r="J82" i="2"/>
  <c r="J81" i="2"/>
  <c r="J80" i="2"/>
  <c r="J79" i="2"/>
  <c r="J78" i="2"/>
  <c r="J77" i="2"/>
  <c r="J76" i="2"/>
  <c r="J75" i="2"/>
  <c r="J73" i="2"/>
  <c r="J72" i="2"/>
  <c r="J71" i="2"/>
  <c r="J69" i="2"/>
  <c r="J68" i="2"/>
  <c r="J67" i="2"/>
  <c r="J66" i="2"/>
  <c r="J65" i="2"/>
  <c r="J64" i="2"/>
  <c r="J63" i="2"/>
  <c r="J62" i="2"/>
  <c r="J61" i="2"/>
  <c r="J60" i="2"/>
  <c r="J59" i="2"/>
  <c r="J58" i="2"/>
  <c r="J57" i="2"/>
  <c r="J56" i="2"/>
  <c r="J55" i="2"/>
  <c r="J54" i="2"/>
  <c r="J51" i="2"/>
  <c r="J50" i="2"/>
  <c r="J49" i="2"/>
  <c r="J46" i="2"/>
  <c r="J45" i="2"/>
  <c r="J44" i="2"/>
  <c r="J43" i="2"/>
  <c r="J42" i="2"/>
  <c r="J41" i="2"/>
  <c r="J40" i="2"/>
  <c r="J39" i="2"/>
  <c r="J38" i="2"/>
  <c r="J37" i="2"/>
  <c r="J36" i="2"/>
  <c r="J35" i="2"/>
  <c r="J34" i="2"/>
  <c r="J33" i="2"/>
  <c r="J32" i="2"/>
  <c r="J31" i="2"/>
  <c r="J30" i="2"/>
  <c r="J28" i="2"/>
  <c r="J27" i="2"/>
  <c r="J26" i="2"/>
  <c r="J25" i="2"/>
  <c r="J24" i="2"/>
  <c r="J23" i="2"/>
  <c r="J20" i="2"/>
  <c r="J19" i="2"/>
  <c r="J18" i="2"/>
  <c r="J17" i="2"/>
  <c r="J16" i="2"/>
  <c r="J15" i="2"/>
  <c r="J11" i="2"/>
  <c r="J12" i="2"/>
  <c r="J13" i="2"/>
  <c r="J9" i="2"/>
  <c r="K85" i="6"/>
  <c r="M85" i="6"/>
  <c r="L85" i="6"/>
  <c r="N85" i="6"/>
  <c r="I85" i="6"/>
  <c r="J85" i="6"/>
  <c r="J84" i="6"/>
  <c r="E85" i="6"/>
  <c r="F85" i="6"/>
  <c r="K51" i="6"/>
  <c r="M51" i="6"/>
  <c r="L51" i="6"/>
  <c r="E51" i="6"/>
  <c r="F51" i="6"/>
  <c r="K43" i="6"/>
  <c r="L43" i="6"/>
  <c r="N43" i="6"/>
  <c r="J62" i="6"/>
  <c r="H11" i="6"/>
  <c r="J11" i="6"/>
  <c r="G11" i="6"/>
  <c r="K12" i="6"/>
  <c r="K11" i="6"/>
  <c r="L12" i="6"/>
  <c r="L11" i="6"/>
  <c r="I12" i="6"/>
  <c r="J12" i="6"/>
  <c r="E11" i="6"/>
  <c r="F11" i="6"/>
  <c r="F12" i="6"/>
  <c r="E12" i="6"/>
  <c r="K88" i="6"/>
  <c r="M88" i="6"/>
  <c r="L88" i="6"/>
  <c r="N88" i="6"/>
  <c r="I88" i="6"/>
  <c r="J88" i="6"/>
  <c r="E88" i="6"/>
  <c r="F88" i="6"/>
  <c r="F84" i="6"/>
  <c r="F49" i="6"/>
  <c r="F48" i="6"/>
  <c r="F47" i="6"/>
  <c r="F46" i="6"/>
  <c r="F58" i="6"/>
  <c r="F57" i="6"/>
  <c r="F56" i="6"/>
  <c r="I77" i="6"/>
  <c r="J77" i="6"/>
  <c r="I83" i="6"/>
  <c r="J83" i="6"/>
  <c r="F83" i="6"/>
  <c r="K84" i="6"/>
  <c r="N84" i="6"/>
  <c r="L84" i="6"/>
  <c r="I84" i="6"/>
  <c r="E84" i="6"/>
  <c r="H61" i="6"/>
  <c r="G61" i="6"/>
  <c r="D61" i="6"/>
  <c r="C61" i="6"/>
  <c r="L62" i="6"/>
  <c r="N62" i="6"/>
  <c r="K62" i="6"/>
  <c r="I62" i="6"/>
  <c r="E62" i="6"/>
  <c r="K56" i="6"/>
  <c r="M56" i="6"/>
  <c r="L56" i="6"/>
  <c r="K57" i="6"/>
  <c r="L57" i="6"/>
  <c r="K58" i="6"/>
  <c r="L58" i="6"/>
  <c r="N58" i="6"/>
  <c r="I56" i="6"/>
  <c r="I57" i="6"/>
  <c r="I58" i="6"/>
  <c r="E56" i="6"/>
  <c r="E57" i="6"/>
  <c r="E58" i="6"/>
  <c r="K48" i="6"/>
  <c r="L48" i="6"/>
  <c r="I48" i="6"/>
  <c r="L49" i="6"/>
  <c r="K49" i="6"/>
  <c r="M49" i="6"/>
  <c r="L47" i="6"/>
  <c r="K47" i="6"/>
  <c r="L46" i="6"/>
  <c r="K46" i="6"/>
  <c r="I49" i="6"/>
  <c r="I47" i="6"/>
  <c r="I46" i="6"/>
  <c r="E49" i="6"/>
  <c r="E48" i="6"/>
  <c r="E46" i="6"/>
  <c r="K182" i="2"/>
  <c r="I182" i="2"/>
  <c r="E182" i="2"/>
  <c r="H188" i="2"/>
  <c r="G188" i="2"/>
  <c r="F188" i="2"/>
  <c r="D188" i="2"/>
  <c r="C188" i="2"/>
  <c r="K192" i="2"/>
  <c r="K193" i="2"/>
  <c r="E192" i="2"/>
  <c r="E193" i="2"/>
  <c r="H184" i="2"/>
  <c r="G184" i="2"/>
  <c r="F184" i="2"/>
  <c r="D184" i="2"/>
  <c r="C184" i="2"/>
  <c r="K187" i="2"/>
  <c r="L187" i="2"/>
  <c r="I187" i="2"/>
  <c r="E187" i="2"/>
  <c r="K183" i="2"/>
  <c r="I183" i="2"/>
  <c r="E183" i="2"/>
  <c r="H180" i="2"/>
  <c r="I180" i="2"/>
  <c r="G180" i="2"/>
  <c r="F180" i="2"/>
  <c r="D180" i="2"/>
  <c r="C180" i="2"/>
  <c r="K179" i="2"/>
  <c r="I179" i="2"/>
  <c r="E179" i="2"/>
  <c r="H169" i="2"/>
  <c r="G169" i="2"/>
  <c r="F169" i="2"/>
  <c r="D169" i="2"/>
  <c r="C169" i="2"/>
  <c r="K171" i="2"/>
  <c r="I171" i="2"/>
  <c r="E171" i="2"/>
  <c r="H166" i="2"/>
  <c r="G166" i="2"/>
  <c r="I166" i="2"/>
  <c r="F166" i="2"/>
  <c r="D166" i="2"/>
  <c r="C166" i="2"/>
  <c r="E166" i="2"/>
  <c r="K168" i="2"/>
  <c r="I168" i="2"/>
  <c r="E168" i="2"/>
  <c r="H163" i="2"/>
  <c r="G163" i="2"/>
  <c r="I163" i="2"/>
  <c r="F163" i="2"/>
  <c r="D163" i="2"/>
  <c r="C163" i="2"/>
  <c r="K165" i="2"/>
  <c r="I165" i="2"/>
  <c r="E165" i="2"/>
  <c r="H158" i="2"/>
  <c r="G158" i="2"/>
  <c r="I158" i="2"/>
  <c r="F158" i="2"/>
  <c r="D158" i="2"/>
  <c r="C158" i="2"/>
  <c r="K162" i="2"/>
  <c r="I162" i="2"/>
  <c r="E162" i="2"/>
  <c r="H153" i="2"/>
  <c r="G153" i="2"/>
  <c r="F153" i="2"/>
  <c r="D153" i="2"/>
  <c r="C153" i="2"/>
  <c r="K157" i="2"/>
  <c r="I157" i="2"/>
  <c r="E157" i="2"/>
  <c r="H146" i="2"/>
  <c r="G146" i="2"/>
  <c r="F146" i="2"/>
  <c r="D146" i="2"/>
  <c r="C146" i="2"/>
  <c r="K151" i="2"/>
  <c r="K152" i="2"/>
  <c r="I151" i="2"/>
  <c r="I152" i="2"/>
  <c r="E151" i="2"/>
  <c r="E152" i="2"/>
  <c r="H142" i="2"/>
  <c r="G142" i="2"/>
  <c r="F142" i="2"/>
  <c r="D142" i="2"/>
  <c r="C142" i="2"/>
  <c r="K144" i="2"/>
  <c r="K145" i="2"/>
  <c r="I144" i="2"/>
  <c r="I145" i="2"/>
  <c r="E144" i="2"/>
  <c r="E145" i="2"/>
  <c r="H136" i="2"/>
  <c r="G136" i="2"/>
  <c r="F136" i="2"/>
  <c r="D136" i="2"/>
  <c r="C136" i="2"/>
  <c r="K141" i="2"/>
  <c r="L141" i="2"/>
  <c r="I141" i="2"/>
  <c r="E141" i="2"/>
  <c r="H130" i="2"/>
  <c r="G130" i="2"/>
  <c r="F130" i="2"/>
  <c r="D130" i="2"/>
  <c r="C130" i="2"/>
  <c r="K135" i="2"/>
  <c r="I135" i="2"/>
  <c r="E135" i="2"/>
  <c r="H119" i="2"/>
  <c r="G119" i="2"/>
  <c r="F119" i="2"/>
  <c r="D119" i="2"/>
  <c r="C119" i="2"/>
  <c r="K129" i="2"/>
  <c r="I129" i="2"/>
  <c r="E129" i="2"/>
  <c r="E118" i="2"/>
  <c r="K118" i="2"/>
  <c r="H115" i="2"/>
  <c r="G115" i="2"/>
  <c r="F115" i="2"/>
  <c r="D115" i="2"/>
  <c r="C115" i="2"/>
  <c r="H93" i="2"/>
  <c r="G93" i="2"/>
  <c r="F93" i="2"/>
  <c r="D93" i="2"/>
  <c r="C93" i="2"/>
  <c r="K114" i="2"/>
  <c r="I114" i="2"/>
  <c r="E114" i="2"/>
  <c r="K107" i="2"/>
  <c r="I107" i="2"/>
  <c r="E107" i="2"/>
  <c r="H74" i="2"/>
  <c r="G74" i="2"/>
  <c r="F74" i="2"/>
  <c r="D74" i="2"/>
  <c r="C74" i="2"/>
  <c r="K92" i="2"/>
  <c r="I92" i="2"/>
  <c r="E92" i="2"/>
  <c r="H29" i="2"/>
  <c r="G29" i="2"/>
  <c r="F29" i="2"/>
  <c r="D29" i="2"/>
  <c r="C29" i="2"/>
  <c r="K73" i="2"/>
  <c r="I73" i="2"/>
  <c r="E73" i="2"/>
  <c r="K69" i="2"/>
  <c r="L69" i="2"/>
  <c r="I69" i="2"/>
  <c r="E69" i="2"/>
  <c r="K50" i="2"/>
  <c r="K51" i="2"/>
  <c r="I50" i="2"/>
  <c r="I51" i="2"/>
  <c r="E50" i="2"/>
  <c r="E51" i="2"/>
  <c r="K49" i="2"/>
  <c r="I49" i="2"/>
  <c r="E49" i="2"/>
  <c r="K38" i="2"/>
  <c r="I38" i="2"/>
  <c r="E38" i="2"/>
  <c r="J19" i="1"/>
  <c r="L19" i="1"/>
  <c r="K19" i="1"/>
  <c r="I19" i="1"/>
  <c r="E19" i="1"/>
  <c r="J99" i="1"/>
  <c r="K99" i="1"/>
  <c r="I99" i="1"/>
  <c r="E99" i="1"/>
  <c r="J96" i="1"/>
  <c r="K96" i="1"/>
  <c r="I96" i="1"/>
  <c r="E96" i="1"/>
  <c r="K93" i="1"/>
  <c r="J93" i="1"/>
  <c r="I93" i="1"/>
  <c r="E93" i="1"/>
  <c r="E50" i="6"/>
  <c r="F50" i="6"/>
  <c r="I50" i="6"/>
  <c r="J50" i="6"/>
  <c r="K50" i="6"/>
  <c r="M50" i="6"/>
  <c r="L50" i="6"/>
  <c r="K105" i="2"/>
  <c r="I105" i="2"/>
  <c r="E105" i="2"/>
  <c r="H22" i="2"/>
  <c r="G22" i="2"/>
  <c r="F22" i="2"/>
  <c r="D22" i="2"/>
  <c r="C22" i="2"/>
  <c r="H40" i="1"/>
  <c r="G40" i="1"/>
  <c r="I40" i="1"/>
  <c r="F40" i="1"/>
  <c r="D40" i="1"/>
  <c r="C40" i="1"/>
  <c r="O10" i="1"/>
  <c r="K132" i="6"/>
  <c r="L132" i="6"/>
  <c r="I132" i="6"/>
  <c r="J132" i="6"/>
  <c r="E132" i="6"/>
  <c r="F132" i="6"/>
  <c r="K35" i="6"/>
  <c r="M35" i="6"/>
  <c r="L35" i="6"/>
  <c r="I35" i="6"/>
  <c r="J35" i="6"/>
  <c r="E35" i="6"/>
  <c r="F35" i="6"/>
  <c r="F77" i="6"/>
  <c r="H81" i="1"/>
  <c r="G81" i="1"/>
  <c r="J81" i="1"/>
  <c r="F81" i="1"/>
  <c r="D82" i="1"/>
  <c r="D81" i="1"/>
  <c r="E81" i="1"/>
  <c r="E82" i="1"/>
  <c r="E83" i="1"/>
  <c r="J83" i="1"/>
  <c r="K83" i="1"/>
  <c r="I83" i="1"/>
  <c r="J49" i="1"/>
  <c r="K49" i="1"/>
  <c r="K48" i="1"/>
  <c r="K47" i="1"/>
  <c r="J48" i="1"/>
  <c r="J47" i="1"/>
  <c r="I49" i="1"/>
  <c r="H15" i="1"/>
  <c r="G15" i="1"/>
  <c r="I15" i="1"/>
  <c r="F15" i="1"/>
  <c r="D15" i="1"/>
  <c r="C15" i="1"/>
  <c r="E15" i="1"/>
  <c r="J22" i="1"/>
  <c r="L22" i="1"/>
  <c r="K22" i="1"/>
  <c r="I22" i="1"/>
  <c r="E22" i="1"/>
  <c r="K20" i="2"/>
  <c r="I20" i="2"/>
  <c r="E20" i="2"/>
  <c r="E27" i="2"/>
  <c r="I27" i="2"/>
  <c r="K27" i="2"/>
  <c r="L27" i="2"/>
  <c r="L52" i="6"/>
  <c r="L55" i="6"/>
  <c r="L60" i="6"/>
  <c r="K52" i="6"/>
  <c r="K55" i="6"/>
  <c r="M55" i="6"/>
  <c r="K60" i="6"/>
  <c r="M60" i="6"/>
  <c r="F52" i="6"/>
  <c r="F55" i="6"/>
  <c r="K132" i="2"/>
  <c r="K133" i="2"/>
  <c r="I132" i="2"/>
  <c r="I133" i="2"/>
  <c r="E132" i="2"/>
  <c r="E133" i="2"/>
  <c r="K19" i="2"/>
  <c r="I19" i="2"/>
  <c r="E19" i="2"/>
  <c r="K17" i="2"/>
  <c r="I17" i="2"/>
  <c r="E17" i="2"/>
  <c r="L127" i="6"/>
  <c r="L128" i="6"/>
  <c r="L126" i="6"/>
  <c r="K128" i="6"/>
  <c r="J127" i="6"/>
  <c r="J128" i="6"/>
  <c r="G126" i="6"/>
  <c r="H126" i="6"/>
  <c r="D126" i="6"/>
  <c r="C126" i="6"/>
  <c r="E126" i="6"/>
  <c r="K127" i="6"/>
  <c r="M127" i="6"/>
  <c r="F127" i="6"/>
  <c r="I127" i="6"/>
  <c r="E127" i="6"/>
  <c r="K41" i="1"/>
  <c r="K40" i="1"/>
  <c r="J41" i="1"/>
  <c r="J40" i="1"/>
  <c r="L40" i="1"/>
  <c r="I41" i="1"/>
  <c r="L137" i="6"/>
  <c r="L138" i="6"/>
  <c r="L139" i="6"/>
  <c r="L140" i="6"/>
  <c r="K137" i="6"/>
  <c r="K138" i="6"/>
  <c r="K139" i="6"/>
  <c r="K136" i="6"/>
  <c r="K140" i="6"/>
  <c r="I137" i="6"/>
  <c r="I138" i="6"/>
  <c r="I139" i="6"/>
  <c r="I140" i="6"/>
  <c r="H136" i="6"/>
  <c r="G136" i="6"/>
  <c r="F137" i="6"/>
  <c r="F138" i="6"/>
  <c r="F139" i="6"/>
  <c r="F140" i="6"/>
  <c r="D136" i="6"/>
  <c r="C136" i="6"/>
  <c r="E136" i="6"/>
  <c r="L76" i="6"/>
  <c r="K76" i="6"/>
  <c r="L77" i="6"/>
  <c r="K77" i="6"/>
  <c r="L83" i="6"/>
  <c r="M83" i="6"/>
  <c r="K83" i="6"/>
  <c r="L86" i="6"/>
  <c r="K86" i="6"/>
  <c r="L89" i="6"/>
  <c r="K89" i="6"/>
  <c r="L90" i="6"/>
  <c r="K90" i="6"/>
  <c r="L91" i="6"/>
  <c r="K91" i="6"/>
  <c r="L9" i="6"/>
  <c r="L10" i="6"/>
  <c r="L14" i="6"/>
  <c r="L15" i="6"/>
  <c r="L17" i="6"/>
  <c r="L18" i="6"/>
  <c r="L26" i="6"/>
  <c r="L27" i="6"/>
  <c r="L28" i="6"/>
  <c r="N28" i="6"/>
  <c r="D29" i="6"/>
  <c r="H29" i="6"/>
  <c r="L33" i="6"/>
  <c r="L34" i="6"/>
  <c r="L20" i="6"/>
  <c r="L40" i="6"/>
  <c r="L41" i="6"/>
  <c r="L42" i="6"/>
  <c r="L63" i="6"/>
  <c r="L65" i="6"/>
  <c r="L66" i="6"/>
  <c r="L67" i="6"/>
  <c r="L68" i="6"/>
  <c r="L69" i="6"/>
  <c r="L70" i="6"/>
  <c r="L71" i="6"/>
  <c r="L72" i="6"/>
  <c r="L73" i="6"/>
  <c r="K9" i="6"/>
  <c r="K8" i="6"/>
  <c r="K10" i="6"/>
  <c r="K14" i="6"/>
  <c r="K15" i="6"/>
  <c r="K17" i="6"/>
  <c r="K18" i="6"/>
  <c r="K16" i="6"/>
  <c r="K26" i="6"/>
  <c r="M26" i="6"/>
  <c r="K27" i="6"/>
  <c r="K28" i="6"/>
  <c r="C29" i="6"/>
  <c r="G29" i="6"/>
  <c r="K33" i="6"/>
  <c r="K32" i="6"/>
  <c r="K34" i="6"/>
  <c r="K40" i="6"/>
  <c r="K41" i="6"/>
  <c r="K42" i="6"/>
  <c r="M42" i="6"/>
  <c r="K63" i="6"/>
  <c r="K61" i="6"/>
  <c r="K65" i="6"/>
  <c r="N65" i="6"/>
  <c r="K66" i="6"/>
  <c r="K67" i="6"/>
  <c r="K68" i="6"/>
  <c r="K69" i="6"/>
  <c r="K70" i="6"/>
  <c r="K71" i="6"/>
  <c r="K72" i="6"/>
  <c r="K73" i="6"/>
  <c r="L148" i="6"/>
  <c r="K148" i="6"/>
  <c r="L149" i="6"/>
  <c r="K149" i="6"/>
  <c r="M149" i="6"/>
  <c r="L150" i="6"/>
  <c r="N150" i="6"/>
  <c r="K150" i="6"/>
  <c r="M150" i="6"/>
  <c r="L152" i="6"/>
  <c r="K152" i="6"/>
  <c r="N152" i="6"/>
  <c r="H8" i="6"/>
  <c r="H13" i="6"/>
  <c r="H16" i="6"/>
  <c r="H25" i="6"/>
  <c r="H32" i="6"/>
  <c r="H39" i="6"/>
  <c r="H74" i="6"/>
  <c r="H75" i="6"/>
  <c r="I75" i="6"/>
  <c r="G8" i="6"/>
  <c r="I8" i="6"/>
  <c r="G13" i="6"/>
  <c r="I13" i="6"/>
  <c r="G16" i="6"/>
  <c r="G25" i="6"/>
  <c r="I25" i="6"/>
  <c r="G32" i="6"/>
  <c r="J32" i="6"/>
  <c r="G39" i="6"/>
  <c r="I39" i="6"/>
  <c r="G74" i="6"/>
  <c r="G75" i="6"/>
  <c r="J148" i="6"/>
  <c r="J149" i="6"/>
  <c r="J150" i="6"/>
  <c r="J152" i="6"/>
  <c r="D8" i="6"/>
  <c r="F8" i="6"/>
  <c r="D13" i="6"/>
  <c r="D16" i="6"/>
  <c r="D25" i="6"/>
  <c r="D32" i="6"/>
  <c r="D39" i="6"/>
  <c r="D74" i="6"/>
  <c r="D75" i="6"/>
  <c r="C8" i="6"/>
  <c r="C13" i="6"/>
  <c r="E13" i="6"/>
  <c r="C16" i="6"/>
  <c r="C25" i="6"/>
  <c r="C32" i="6"/>
  <c r="E32" i="6"/>
  <c r="C39" i="6"/>
  <c r="C38" i="6"/>
  <c r="C37" i="6"/>
  <c r="C74" i="6"/>
  <c r="C75" i="6"/>
  <c r="C64" i="6"/>
  <c r="F148" i="6"/>
  <c r="F149" i="6"/>
  <c r="F150" i="6"/>
  <c r="F152" i="6"/>
  <c r="L123" i="6"/>
  <c r="L125" i="6"/>
  <c r="L124" i="6"/>
  <c r="L130" i="6"/>
  <c r="K123" i="6"/>
  <c r="K125" i="6"/>
  <c r="K124" i="6"/>
  <c r="K130" i="6"/>
  <c r="J123" i="6"/>
  <c r="H124" i="6"/>
  <c r="G124" i="6"/>
  <c r="J130" i="6"/>
  <c r="J129" i="6"/>
  <c r="F123" i="6"/>
  <c r="D124" i="6"/>
  <c r="C124" i="6"/>
  <c r="E124" i="6"/>
  <c r="F128" i="6"/>
  <c r="F126" i="6"/>
  <c r="F130" i="6"/>
  <c r="F129" i="6"/>
  <c r="E129" i="6"/>
  <c r="I128" i="6"/>
  <c r="E128" i="6"/>
  <c r="E130" i="6"/>
  <c r="C133" i="6"/>
  <c r="D133" i="6"/>
  <c r="H95" i="6"/>
  <c r="H94" i="6"/>
  <c r="H104" i="6"/>
  <c r="H110" i="6"/>
  <c r="H113" i="6"/>
  <c r="J113" i="6"/>
  <c r="H116" i="6"/>
  <c r="I116" i="6"/>
  <c r="H133" i="6"/>
  <c r="D95" i="6"/>
  <c r="D94" i="6"/>
  <c r="D104" i="6"/>
  <c r="D110" i="6"/>
  <c r="D113" i="6"/>
  <c r="D116" i="6"/>
  <c r="E63" i="6"/>
  <c r="E61" i="6"/>
  <c r="F63" i="6"/>
  <c r="F61" i="6"/>
  <c r="I63" i="6"/>
  <c r="I61" i="6"/>
  <c r="J63" i="6"/>
  <c r="J40" i="6"/>
  <c r="J41" i="6"/>
  <c r="J39" i="6"/>
  <c r="F40" i="6"/>
  <c r="F41" i="6"/>
  <c r="F42" i="6"/>
  <c r="F43" i="6"/>
  <c r="E43" i="6"/>
  <c r="E42" i="6"/>
  <c r="D8" i="2"/>
  <c r="C47" i="1"/>
  <c r="E47" i="1"/>
  <c r="C44" i="1"/>
  <c r="C51" i="1"/>
  <c r="C62" i="1"/>
  <c r="C66" i="1"/>
  <c r="C70" i="1"/>
  <c r="E70" i="1"/>
  <c r="C73" i="1"/>
  <c r="E73" i="1"/>
  <c r="C78" i="1"/>
  <c r="E78" i="1"/>
  <c r="C9" i="1"/>
  <c r="C8" i="1"/>
  <c r="C27" i="1"/>
  <c r="C36" i="1"/>
  <c r="E36" i="1"/>
  <c r="C87" i="1"/>
  <c r="C103" i="1"/>
  <c r="C8" i="2"/>
  <c r="C7" i="3"/>
  <c r="F8" i="2"/>
  <c r="F9" i="1"/>
  <c r="F36" i="1"/>
  <c r="F44" i="1"/>
  <c r="F43" i="1"/>
  <c r="F51" i="1"/>
  <c r="F62" i="1"/>
  <c r="F66" i="1"/>
  <c r="F70" i="1"/>
  <c r="F73" i="1"/>
  <c r="F78" i="1"/>
  <c r="F87" i="1"/>
  <c r="F103" i="1"/>
  <c r="F7" i="3"/>
  <c r="F10" i="3"/>
  <c r="G9" i="4"/>
  <c r="G10" i="4"/>
  <c r="F9" i="4"/>
  <c r="F10" i="4"/>
  <c r="F8" i="4"/>
  <c r="J8" i="3"/>
  <c r="J9" i="3"/>
  <c r="K9" i="3"/>
  <c r="I9" i="3"/>
  <c r="G7" i="3"/>
  <c r="D7" i="3"/>
  <c r="E7" i="3"/>
  <c r="J11" i="3"/>
  <c r="J12" i="3"/>
  <c r="I8" i="3"/>
  <c r="I7" i="3"/>
  <c r="I12" i="3"/>
  <c r="K12" i="3"/>
  <c r="G10" i="3"/>
  <c r="K191" i="2"/>
  <c r="K190" i="2"/>
  <c r="K189" i="2"/>
  <c r="L189" i="2"/>
  <c r="K186" i="2"/>
  <c r="K185" i="2"/>
  <c r="K181" i="2"/>
  <c r="K178" i="2"/>
  <c r="L178" i="2"/>
  <c r="K177" i="2"/>
  <c r="K175" i="2"/>
  <c r="K174" i="2"/>
  <c r="K170" i="2"/>
  <c r="L170" i="2"/>
  <c r="K167" i="2"/>
  <c r="K166" i="2"/>
  <c r="K164" i="2"/>
  <c r="K161" i="2"/>
  <c r="K160" i="2"/>
  <c r="L160" i="2"/>
  <c r="K159" i="2"/>
  <c r="K156" i="2"/>
  <c r="L156" i="2"/>
  <c r="K155" i="2"/>
  <c r="K154" i="2"/>
  <c r="L154" i="2"/>
  <c r="K147" i="2"/>
  <c r="K148" i="2"/>
  <c r="K149" i="2"/>
  <c r="K150" i="2"/>
  <c r="K143" i="2"/>
  <c r="L143" i="2"/>
  <c r="K140" i="2"/>
  <c r="K138" i="2"/>
  <c r="K139" i="2"/>
  <c r="L139" i="2"/>
  <c r="K137" i="2"/>
  <c r="K131" i="2"/>
  <c r="K121" i="2"/>
  <c r="K122" i="2"/>
  <c r="K123" i="2"/>
  <c r="K124" i="2"/>
  <c r="L124" i="2"/>
  <c r="K125" i="2"/>
  <c r="L125" i="2"/>
  <c r="K126" i="2"/>
  <c r="K127" i="2"/>
  <c r="L127" i="2"/>
  <c r="K128" i="2"/>
  <c r="K120" i="2"/>
  <c r="K117" i="2"/>
  <c r="K116" i="2"/>
  <c r="K95" i="2"/>
  <c r="K96" i="2"/>
  <c r="K97" i="2"/>
  <c r="L97" i="2"/>
  <c r="K98" i="2"/>
  <c r="K99" i="2"/>
  <c r="K100" i="2"/>
  <c r="K101" i="2"/>
  <c r="K102" i="2"/>
  <c r="K103" i="2"/>
  <c r="K104" i="2"/>
  <c r="K106" i="2"/>
  <c r="K108" i="2"/>
  <c r="K109" i="2"/>
  <c r="L109" i="2"/>
  <c r="K110" i="2"/>
  <c r="K94" i="2"/>
  <c r="K76" i="2"/>
  <c r="K77" i="2"/>
  <c r="K78" i="2"/>
  <c r="K79" i="2"/>
  <c r="K80" i="2"/>
  <c r="K81" i="2"/>
  <c r="K82" i="2"/>
  <c r="K83" i="2"/>
  <c r="K84" i="2"/>
  <c r="K85" i="2"/>
  <c r="K86" i="2"/>
  <c r="K87" i="2"/>
  <c r="K88" i="2"/>
  <c r="K89" i="2"/>
  <c r="K90" i="2"/>
  <c r="K91" i="2"/>
  <c r="K75" i="2"/>
  <c r="K31" i="2"/>
  <c r="K32" i="2"/>
  <c r="K33" i="2"/>
  <c r="K34" i="2"/>
  <c r="K35" i="2"/>
  <c r="K36" i="2"/>
  <c r="K37" i="2"/>
  <c r="K39" i="2"/>
  <c r="K40" i="2"/>
  <c r="K41" i="2"/>
  <c r="K42" i="2"/>
  <c r="K43" i="2"/>
  <c r="L43" i="2"/>
  <c r="K44" i="2"/>
  <c r="K45" i="2"/>
  <c r="K46" i="2"/>
  <c r="K54" i="2"/>
  <c r="K55" i="2"/>
  <c r="K56" i="2"/>
  <c r="L56" i="2"/>
  <c r="K57" i="2"/>
  <c r="L57" i="2"/>
  <c r="K58" i="2"/>
  <c r="L58" i="2"/>
  <c r="K59" i="2"/>
  <c r="K60" i="2"/>
  <c r="K61" i="2"/>
  <c r="K62" i="2"/>
  <c r="K63" i="2"/>
  <c r="K64" i="2"/>
  <c r="K65" i="2"/>
  <c r="K66" i="2"/>
  <c r="K67" i="2"/>
  <c r="K68" i="2"/>
  <c r="L68" i="2"/>
  <c r="K71" i="2"/>
  <c r="L71" i="2"/>
  <c r="K72" i="2"/>
  <c r="K30" i="2"/>
  <c r="K23" i="2"/>
  <c r="K24" i="2"/>
  <c r="K25" i="2"/>
  <c r="K26" i="2"/>
  <c r="K28" i="2"/>
  <c r="L28" i="2"/>
  <c r="K16" i="2"/>
  <c r="K18" i="2"/>
  <c r="K15" i="2"/>
  <c r="L15" i="2"/>
  <c r="K11" i="2"/>
  <c r="L11" i="2"/>
  <c r="K12" i="2"/>
  <c r="L12" i="2"/>
  <c r="K13" i="2"/>
  <c r="I11" i="2"/>
  <c r="I12" i="2"/>
  <c r="I13" i="2"/>
  <c r="I15" i="2"/>
  <c r="I16" i="2"/>
  <c r="I18" i="2"/>
  <c r="I23" i="2"/>
  <c r="I24" i="2"/>
  <c r="I25" i="2"/>
  <c r="I26" i="2"/>
  <c r="I28" i="2"/>
  <c r="I30" i="2"/>
  <c r="I31" i="2"/>
  <c r="I32" i="2"/>
  <c r="I33" i="2"/>
  <c r="I34" i="2"/>
  <c r="I35" i="2"/>
  <c r="I36" i="2"/>
  <c r="I37" i="2"/>
  <c r="I39" i="2"/>
  <c r="I40" i="2"/>
  <c r="I41" i="2"/>
  <c r="I42" i="2"/>
  <c r="I43" i="2"/>
  <c r="I44" i="2"/>
  <c r="I45" i="2"/>
  <c r="I46" i="2"/>
  <c r="I54" i="2"/>
  <c r="I55" i="2"/>
  <c r="I56" i="2"/>
  <c r="I57" i="2"/>
  <c r="I58" i="2"/>
  <c r="I59" i="2"/>
  <c r="I60" i="2"/>
  <c r="I61" i="2"/>
  <c r="I62" i="2"/>
  <c r="I63" i="2"/>
  <c r="I64" i="2"/>
  <c r="I65" i="2"/>
  <c r="I66" i="2"/>
  <c r="I67" i="2"/>
  <c r="I68" i="2"/>
  <c r="I71" i="2"/>
  <c r="I72" i="2"/>
  <c r="I75" i="2"/>
  <c r="I76" i="2"/>
  <c r="I77" i="2"/>
  <c r="I78" i="2"/>
  <c r="I79" i="2"/>
  <c r="I80" i="2"/>
  <c r="I81" i="2"/>
  <c r="I82" i="2"/>
  <c r="I83" i="2"/>
  <c r="I84" i="2"/>
  <c r="I85" i="2"/>
  <c r="I86" i="2"/>
  <c r="I87" i="2"/>
  <c r="I88" i="2"/>
  <c r="I89" i="2"/>
  <c r="I90" i="2"/>
  <c r="I91" i="2"/>
  <c r="I94" i="2"/>
  <c r="I95" i="2"/>
  <c r="I96" i="2"/>
  <c r="I97" i="2"/>
  <c r="I98" i="2"/>
  <c r="I99" i="2"/>
  <c r="I100" i="2"/>
  <c r="I101" i="2"/>
  <c r="I102" i="2"/>
  <c r="I103" i="2"/>
  <c r="I104" i="2"/>
  <c r="I106" i="2"/>
  <c r="I108" i="2"/>
  <c r="I109" i="2"/>
  <c r="I110" i="2"/>
  <c r="I116" i="2"/>
  <c r="I117" i="2"/>
  <c r="I120" i="2"/>
  <c r="I121" i="2"/>
  <c r="I122" i="2"/>
  <c r="I123" i="2"/>
  <c r="I124" i="2"/>
  <c r="I125" i="2"/>
  <c r="I126" i="2"/>
  <c r="I127" i="2"/>
  <c r="I128" i="2"/>
  <c r="I131" i="2"/>
  <c r="I137" i="2"/>
  <c r="I138" i="2"/>
  <c r="I139" i="2"/>
  <c r="I140" i="2"/>
  <c r="I143" i="2"/>
  <c r="I147" i="2"/>
  <c r="I148" i="2"/>
  <c r="I149" i="2"/>
  <c r="I150" i="2"/>
  <c r="I154" i="2"/>
  <c r="I155" i="2"/>
  <c r="I156" i="2"/>
  <c r="I159" i="2"/>
  <c r="I160" i="2"/>
  <c r="I161" i="2"/>
  <c r="I164" i="2"/>
  <c r="I167" i="2"/>
  <c r="I169" i="2"/>
  <c r="I170" i="2"/>
  <c r="I174" i="2"/>
  <c r="I175" i="2"/>
  <c r="I177" i="2"/>
  <c r="I178" i="2"/>
  <c r="I181" i="2"/>
  <c r="I185" i="2"/>
  <c r="I186" i="2"/>
  <c r="I189" i="2"/>
  <c r="I190" i="2"/>
  <c r="I191" i="2"/>
  <c r="G8" i="2"/>
  <c r="H8" i="2"/>
  <c r="E15" i="2"/>
  <c r="E16" i="2"/>
  <c r="E18" i="2"/>
  <c r="E23" i="2"/>
  <c r="E24" i="2"/>
  <c r="E25" i="2"/>
  <c r="E26" i="2"/>
  <c r="E28" i="2"/>
  <c r="E30" i="2"/>
  <c r="E31" i="2"/>
  <c r="E32" i="2"/>
  <c r="E33" i="2"/>
  <c r="E34" i="2"/>
  <c r="E35" i="2"/>
  <c r="E36" i="2"/>
  <c r="E37" i="2"/>
  <c r="E39" i="2"/>
  <c r="E40" i="2"/>
  <c r="E41" i="2"/>
  <c r="E42" i="2"/>
  <c r="E43" i="2"/>
  <c r="E44" i="2"/>
  <c r="E45" i="2"/>
  <c r="E46" i="2"/>
  <c r="E54" i="2"/>
  <c r="E55" i="2"/>
  <c r="E56" i="2"/>
  <c r="E57" i="2"/>
  <c r="E58" i="2"/>
  <c r="E59" i="2"/>
  <c r="E60" i="2"/>
  <c r="E61" i="2"/>
  <c r="E62" i="2"/>
  <c r="E63" i="2"/>
  <c r="E64" i="2"/>
  <c r="E65" i="2"/>
  <c r="E66" i="2"/>
  <c r="E67" i="2"/>
  <c r="E68" i="2"/>
  <c r="E71" i="2"/>
  <c r="E72" i="2"/>
  <c r="E75" i="2"/>
  <c r="E76" i="2"/>
  <c r="E77" i="2"/>
  <c r="E78" i="2"/>
  <c r="E79" i="2"/>
  <c r="E80" i="2"/>
  <c r="E81" i="2"/>
  <c r="E82" i="2"/>
  <c r="E83" i="2"/>
  <c r="E84" i="2"/>
  <c r="E85" i="2"/>
  <c r="E86" i="2"/>
  <c r="E87" i="2"/>
  <c r="E88" i="2"/>
  <c r="E89" i="2"/>
  <c r="E90" i="2"/>
  <c r="E91" i="2"/>
  <c r="E94" i="2"/>
  <c r="E95" i="2"/>
  <c r="E96" i="2"/>
  <c r="E97" i="2"/>
  <c r="E98" i="2"/>
  <c r="E99" i="2"/>
  <c r="E100" i="2"/>
  <c r="E101" i="2"/>
  <c r="E102" i="2"/>
  <c r="E103" i="2"/>
  <c r="E104" i="2"/>
  <c r="E106" i="2"/>
  <c r="E108" i="2"/>
  <c r="E109" i="2"/>
  <c r="E110" i="2"/>
  <c r="E116" i="2"/>
  <c r="E117" i="2"/>
  <c r="E120" i="2"/>
  <c r="E121" i="2"/>
  <c r="E122" i="2"/>
  <c r="E123" i="2"/>
  <c r="E124" i="2"/>
  <c r="E125" i="2"/>
  <c r="E126" i="2"/>
  <c r="E127" i="2"/>
  <c r="E128" i="2"/>
  <c r="E131" i="2"/>
  <c r="E137" i="2"/>
  <c r="E138" i="2"/>
  <c r="E139" i="2"/>
  <c r="E140" i="2"/>
  <c r="E143" i="2"/>
  <c r="E147" i="2"/>
  <c r="E148" i="2"/>
  <c r="E149" i="2"/>
  <c r="E150" i="2"/>
  <c r="E154" i="2"/>
  <c r="E155" i="2"/>
  <c r="E156" i="2"/>
  <c r="E159" i="2"/>
  <c r="E160" i="2"/>
  <c r="E161" i="2"/>
  <c r="E164" i="2"/>
  <c r="E167" i="2"/>
  <c r="E170" i="2"/>
  <c r="E174" i="2"/>
  <c r="E175" i="2"/>
  <c r="E177" i="2"/>
  <c r="E178" i="2"/>
  <c r="E181" i="2"/>
  <c r="E185" i="2"/>
  <c r="E186" i="2"/>
  <c r="E189" i="2"/>
  <c r="E190" i="2"/>
  <c r="E191" i="2"/>
  <c r="E11" i="2"/>
  <c r="E12" i="2"/>
  <c r="E13" i="2"/>
  <c r="K9" i="2"/>
  <c r="E9" i="2"/>
  <c r="I9" i="2"/>
  <c r="D87" i="1"/>
  <c r="J104" i="1"/>
  <c r="K104" i="1"/>
  <c r="K103" i="1"/>
  <c r="H103" i="1"/>
  <c r="G103" i="1"/>
  <c r="E104" i="1"/>
  <c r="D103" i="1"/>
  <c r="J97" i="1"/>
  <c r="K97" i="1"/>
  <c r="J95" i="1"/>
  <c r="K95" i="1"/>
  <c r="J94" i="1"/>
  <c r="K94" i="1"/>
  <c r="I97" i="1"/>
  <c r="I95" i="1"/>
  <c r="I94" i="1"/>
  <c r="E97" i="1"/>
  <c r="E95" i="1"/>
  <c r="E94" i="1"/>
  <c r="J90" i="1"/>
  <c r="K90" i="1"/>
  <c r="E90" i="1"/>
  <c r="K10" i="1"/>
  <c r="K11" i="1"/>
  <c r="K12" i="1"/>
  <c r="K13" i="1"/>
  <c r="K14" i="1"/>
  <c r="K16" i="1"/>
  <c r="K17" i="1"/>
  <c r="K18" i="1"/>
  <c r="K20" i="1"/>
  <c r="K21" i="1"/>
  <c r="D27" i="1"/>
  <c r="K37" i="1"/>
  <c r="K38" i="1"/>
  <c r="K39" i="1"/>
  <c r="J10" i="1"/>
  <c r="J11" i="1"/>
  <c r="L11" i="1"/>
  <c r="J12" i="1"/>
  <c r="J13" i="1"/>
  <c r="J14" i="1"/>
  <c r="L14" i="1"/>
  <c r="J16" i="1"/>
  <c r="J17" i="1"/>
  <c r="J18" i="1"/>
  <c r="J20" i="1"/>
  <c r="J21" i="1"/>
  <c r="J37" i="1"/>
  <c r="J38" i="1"/>
  <c r="J39" i="1"/>
  <c r="H9" i="1"/>
  <c r="H36" i="1"/>
  <c r="G9" i="1"/>
  <c r="I9" i="1"/>
  <c r="G36" i="1"/>
  <c r="G35" i="1"/>
  <c r="D9" i="1"/>
  <c r="D8" i="1"/>
  <c r="D36" i="1"/>
  <c r="D35" i="1"/>
  <c r="H44" i="1"/>
  <c r="H47" i="1"/>
  <c r="H51" i="1"/>
  <c r="H62" i="1"/>
  <c r="H66" i="1"/>
  <c r="H70" i="1"/>
  <c r="H73" i="1"/>
  <c r="H78" i="1"/>
  <c r="D47" i="1"/>
  <c r="E48" i="1"/>
  <c r="E18" i="1"/>
  <c r="E13" i="1"/>
  <c r="E14" i="1"/>
  <c r="J90" i="6"/>
  <c r="I90" i="6"/>
  <c r="F90" i="6"/>
  <c r="E90" i="6"/>
  <c r="E58" i="1"/>
  <c r="G104" i="6"/>
  <c r="G110" i="6"/>
  <c r="G113" i="6"/>
  <c r="G116" i="6"/>
  <c r="G133" i="6"/>
  <c r="G95" i="6"/>
  <c r="C116" i="6"/>
  <c r="C113" i="6"/>
  <c r="E113" i="6"/>
  <c r="C110" i="6"/>
  <c r="C104" i="6"/>
  <c r="C98" i="6"/>
  <c r="C95" i="6"/>
  <c r="G87" i="1"/>
  <c r="I87" i="1"/>
  <c r="G73" i="1"/>
  <c r="G78" i="1"/>
  <c r="G44" i="1"/>
  <c r="G43" i="1"/>
  <c r="I43" i="1"/>
  <c r="G51" i="1"/>
  <c r="I51" i="1"/>
  <c r="G62" i="1"/>
  <c r="I62" i="1"/>
  <c r="G66" i="1"/>
  <c r="G70" i="1"/>
  <c r="K88" i="1"/>
  <c r="K89" i="1"/>
  <c r="J88" i="1"/>
  <c r="J89" i="1"/>
  <c r="H87" i="1"/>
  <c r="H146" i="6"/>
  <c r="G146" i="6"/>
  <c r="I146" i="6"/>
  <c r="D144" i="6"/>
  <c r="F144" i="6"/>
  <c r="H144" i="6"/>
  <c r="G144" i="6"/>
  <c r="G143" i="6"/>
  <c r="C144" i="6"/>
  <c r="L135" i="6"/>
  <c r="K135" i="6"/>
  <c r="L134" i="6"/>
  <c r="N134" i="6"/>
  <c r="K134" i="6"/>
  <c r="L120" i="6"/>
  <c r="K120" i="6"/>
  <c r="L119" i="6"/>
  <c r="K119" i="6"/>
  <c r="L118" i="6"/>
  <c r="K118" i="6"/>
  <c r="L117" i="6"/>
  <c r="K117" i="6"/>
  <c r="L115" i="6"/>
  <c r="K115" i="6"/>
  <c r="L114" i="6"/>
  <c r="K114" i="6"/>
  <c r="L112" i="6"/>
  <c r="K112" i="6"/>
  <c r="K111" i="6"/>
  <c r="L111" i="6"/>
  <c r="L110" i="6"/>
  <c r="L109" i="6"/>
  <c r="K109" i="6"/>
  <c r="L108" i="6"/>
  <c r="M108" i="6"/>
  <c r="K108" i="6"/>
  <c r="L107" i="6"/>
  <c r="K107" i="6"/>
  <c r="L106" i="6"/>
  <c r="K106" i="6"/>
  <c r="K105" i="6"/>
  <c r="L105" i="6"/>
  <c r="N105" i="6"/>
  <c r="L103" i="6"/>
  <c r="K103" i="6"/>
  <c r="L102" i="6"/>
  <c r="K102" i="6"/>
  <c r="L101" i="6"/>
  <c r="M101" i="6"/>
  <c r="K101" i="6"/>
  <c r="L100" i="6"/>
  <c r="K100" i="6"/>
  <c r="L99" i="6"/>
  <c r="K99" i="6"/>
  <c r="L97" i="6"/>
  <c r="K97" i="6"/>
  <c r="L96" i="6"/>
  <c r="L95" i="6"/>
  <c r="L94" i="6"/>
  <c r="K96" i="6"/>
  <c r="K95" i="6"/>
  <c r="L31" i="6"/>
  <c r="K31" i="6"/>
  <c r="L30" i="6"/>
  <c r="M30" i="6"/>
  <c r="K30" i="6"/>
  <c r="L24" i="6"/>
  <c r="K24" i="6"/>
  <c r="L23" i="6"/>
  <c r="N23" i="6"/>
  <c r="K23" i="6"/>
  <c r="L22" i="6"/>
  <c r="K22" i="6"/>
  <c r="M22" i="6"/>
  <c r="L21" i="6"/>
  <c r="K21" i="6"/>
  <c r="M21" i="6"/>
  <c r="J140" i="6"/>
  <c r="J139" i="6"/>
  <c r="J138" i="6"/>
  <c r="J137" i="6"/>
  <c r="J135" i="6"/>
  <c r="J134" i="6"/>
  <c r="J125" i="6"/>
  <c r="J120" i="6"/>
  <c r="J119" i="6"/>
  <c r="J118" i="6"/>
  <c r="J117" i="6"/>
  <c r="J115" i="6"/>
  <c r="J114" i="6"/>
  <c r="J112" i="6"/>
  <c r="J111" i="6"/>
  <c r="J109" i="6"/>
  <c r="J108" i="6"/>
  <c r="J107" i="6"/>
  <c r="J106" i="6"/>
  <c r="J105" i="6"/>
  <c r="J103" i="6"/>
  <c r="J102" i="6"/>
  <c r="J101" i="6"/>
  <c r="J100" i="6"/>
  <c r="J99" i="6"/>
  <c r="J97" i="6"/>
  <c r="J96" i="6"/>
  <c r="J91" i="6"/>
  <c r="J89" i="6"/>
  <c r="J86" i="6"/>
  <c r="J76" i="6"/>
  <c r="J73" i="6"/>
  <c r="J72" i="6"/>
  <c r="J71" i="6"/>
  <c r="J70" i="6"/>
  <c r="J69" i="6"/>
  <c r="J68" i="6"/>
  <c r="J67" i="6"/>
  <c r="J66" i="6"/>
  <c r="J65" i="6"/>
  <c r="J60" i="6"/>
  <c r="J55" i="6"/>
  <c r="J52" i="6"/>
  <c r="J34" i="6"/>
  <c r="J33" i="6"/>
  <c r="J31" i="6"/>
  <c r="J30" i="6"/>
  <c r="J28" i="6"/>
  <c r="J27" i="6"/>
  <c r="J26" i="6"/>
  <c r="J24" i="6"/>
  <c r="J23" i="6"/>
  <c r="J22" i="6"/>
  <c r="J21" i="6"/>
  <c r="J18" i="6"/>
  <c r="J17" i="6"/>
  <c r="J15" i="6"/>
  <c r="J14" i="6"/>
  <c r="J10" i="6"/>
  <c r="J9" i="6"/>
  <c r="F146" i="6"/>
  <c r="F145" i="6"/>
  <c r="F135" i="6"/>
  <c r="F134" i="6"/>
  <c r="F125" i="6"/>
  <c r="F120" i="6"/>
  <c r="F119" i="6"/>
  <c r="F118" i="6"/>
  <c r="F117" i="6"/>
  <c r="F115" i="6"/>
  <c r="F114" i="6"/>
  <c r="F112" i="6"/>
  <c r="F111" i="6"/>
  <c r="F109" i="6"/>
  <c r="F108" i="6"/>
  <c r="F107" i="6"/>
  <c r="F106" i="6"/>
  <c r="F105" i="6"/>
  <c r="F103" i="6"/>
  <c r="F102" i="6"/>
  <c r="F101" i="6"/>
  <c r="F100" i="6"/>
  <c r="F99" i="6"/>
  <c r="F97" i="6"/>
  <c r="F96" i="6"/>
  <c r="F91" i="6"/>
  <c r="F89" i="6"/>
  <c r="F86" i="6"/>
  <c r="F76" i="6"/>
  <c r="F73" i="6"/>
  <c r="F72" i="6"/>
  <c r="F71" i="6"/>
  <c r="F70" i="6"/>
  <c r="F69" i="6"/>
  <c r="F68" i="6"/>
  <c r="F67" i="6"/>
  <c r="F66" i="6"/>
  <c r="F65" i="6"/>
  <c r="F60" i="6"/>
  <c r="F34" i="6"/>
  <c r="F33" i="6"/>
  <c r="F31" i="6"/>
  <c r="F30" i="6"/>
  <c r="F28" i="6"/>
  <c r="F27" i="6"/>
  <c r="F26" i="6"/>
  <c r="F24" i="6"/>
  <c r="F23" i="6"/>
  <c r="F22" i="6"/>
  <c r="F21" i="6"/>
  <c r="F20" i="6"/>
  <c r="F18" i="6"/>
  <c r="F17" i="6"/>
  <c r="F15" i="6"/>
  <c r="F14" i="6"/>
  <c r="F10" i="6"/>
  <c r="F9" i="6"/>
  <c r="D44" i="1"/>
  <c r="D51" i="1"/>
  <c r="D62" i="1"/>
  <c r="D66" i="1"/>
  <c r="D70" i="1"/>
  <c r="D73" i="1"/>
  <c r="D78" i="1"/>
  <c r="D10" i="3"/>
  <c r="C10" i="3"/>
  <c r="E10" i="3"/>
  <c r="I28" i="6"/>
  <c r="E28" i="6"/>
  <c r="J58" i="1"/>
  <c r="K58" i="1"/>
  <c r="I11" i="3"/>
  <c r="H12" i="3"/>
  <c r="H11" i="3"/>
  <c r="J45" i="1"/>
  <c r="J44" i="1"/>
  <c r="K45" i="1"/>
  <c r="K44" i="1"/>
  <c r="K52" i="1"/>
  <c r="K53" i="1"/>
  <c r="K54" i="1"/>
  <c r="K55" i="1"/>
  <c r="K56" i="1"/>
  <c r="K57" i="1"/>
  <c r="K59" i="1"/>
  <c r="K60" i="1"/>
  <c r="K61" i="1"/>
  <c r="K63" i="1"/>
  <c r="K62" i="1"/>
  <c r="K64" i="1"/>
  <c r="K67" i="1"/>
  <c r="K69" i="1"/>
  <c r="K71" i="1"/>
  <c r="K70" i="1"/>
  <c r="K74" i="1"/>
  <c r="K75" i="1"/>
  <c r="K76" i="1"/>
  <c r="K77" i="1"/>
  <c r="K79" i="1"/>
  <c r="K80" i="1"/>
  <c r="J52" i="1"/>
  <c r="J53" i="1"/>
  <c r="J54" i="1"/>
  <c r="L54" i="1"/>
  <c r="J55" i="1"/>
  <c r="J56" i="1"/>
  <c r="J57" i="1"/>
  <c r="J59" i="1"/>
  <c r="J60" i="1"/>
  <c r="L60" i="1"/>
  <c r="J61" i="1"/>
  <c r="J63" i="1"/>
  <c r="J62" i="1"/>
  <c r="J64" i="1"/>
  <c r="J67" i="1"/>
  <c r="J69" i="1"/>
  <c r="J71" i="1"/>
  <c r="J70" i="1"/>
  <c r="J74" i="1"/>
  <c r="J75" i="1"/>
  <c r="J76" i="1"/>
  <c r="J77" i="1"/>
  <c r="J79" i="1"/>
  <c r="J80" i="1"/>
  <c r="I23" i="6"/>
  <c r="E23" i="6"/>
  <c r="I106" i="6"/>
  <c r="E49" i="1"/>
  <c r="E10" i="1"/>
  <c r="I9" i="6"/>
  <c r="I10" i="6"/>
  <c r="I14" i="6"/>
  <c r="I15" i="6"/>
  <c r="I17" i="6"/>
  <c r="I18" i="6"/>
  <c r="I21" i="6"/>
  <c r="I22" i="6"/>
  <c r="I24" i="6"/>
  <c r="I26" i="6"/>
  <c r="I27" i="6"/>
  <c r="I30" i="6"/>
  <c r="I31" i="6"/>
  <c r="I33" i="6"/>
  <c r="I34" i="6"/>
  <c r="I40" i="6"/>
  <c r="I41" i="6"/>
  <c r="I52" i="6"/>
  <c r="I55" i="6"/>
  <c r="I60" i="6"/>
  <c r="I65" i="6"/>
  <c r="I66" i="6"/>
  <c r="I67" i="6"/>
  <c r="I68" i="6"/>
  <c r="I69" i="6"/>
  <c r="I70" i="6"/>
  <c r="I71" i="6"/>
  <c r="I72" i="6"/>
  <c r="I73" i="6"/>
  <c r="I76" i="6"/>
  <c r="I86" i="6"/>
  <c r="I89" i="6"/>
  <c r="I91" i="6"/>
  <c r="I96" i="6"/>
  <c r="I97" i="6"/>
  <c r="I99" i="6"/>
  <c r="I100" i="6"/>
  <c r="I101" i="6"/>
  <c r="I102" i="6"/>
  <c r="I103" i="6"/>
  <c r="I105" i="6"/>
  <c r="I107" i="6"/>
  <c r="I108" i="6"/>
  <c r="I109" i="6"/>
  <c r="I111" i="6"/>
  <c r="I112" i="6"/>
  <c r="I114" i="6"/>
  <c r="I115" i="6"/>
  <c r="I117" i="6"/>
  <c r="I118" i="6"/>
  <c r="I119" i="6"/>
  <c r="I120" i="6"/>
  <c r="I123" i="6"/>
  <c r="I125" i="6"/>
  <c r="I130" i="6"/>
  <c r="I134" i="6"/>
  <c r="I135" i="6"/>
  <c r="I148" i="6"/>
  <c r="I149" i="6"/>
  <c r="I150" i="6"/>
  <c r="I152" i="6"/>
  <c r="E55" i="6"/>
  <c r="E60" i="6"/>
  <c r="E65" i="6"/>
  <c r="E66" i="6"/>
  <c r="E67" i="6"/>
  <c r="E68" i="6"/>
  <c r="E69" i="6"/>
  <c r="E70" i="6"/>
  <c r="E71" i="6"/>
  <c r="E72" i="6"/>
  <c r="E73" i="6"/>
  <c r="E76" i="6"/>
  <c r="E86" i="6"/>
  <c r="E89" i="6"/>
  <c r="E91" i="6"/>
  <c r="E96" i="6"/>
  <c r="E97" i="6"/>
  <c r="E99" i="6"/>
  <c r="E100" i="6"/>
  <c r="E101" i="6"/>
  <c r="E102" i="6"/>
  <c r="E103" i="6"/>
  <c r="E105" i="6"/>
  <c r="E106" i="6"/>
  <c r="E107" i="6"/>
  <c r="E108" i="6"/>
  <c r="E109" i="6"/>
  <c r="E111" i="6"/>
  <c r="E112" i="6"/>
  <c r="E114" i="6"/>
  <c r="E115" i="6"/>
  <c r="E117" i="6"/>
  <c r="E118" i="6"/>
  <c r="E119" i="6"/>
  <c r="E120" i="6"/>
  <c r="E123" i="6"/>
  <c r="E125" i="6"/>
  <c r="E134" i="6"/>
  <c r="E135" i="6"/>
  <c r="E137" i="6"/>
  <c r="E138" i="6"/>
  <c r="E139" i="6"/>
  <c r="E140" i="6"/>
  <c r="E145" i="6"/>
  <c r="E146" i="6"/>
  <c r="E148" i="6"/>
  <c r="E149" i="6"/>
  <c r="E150" i="6"/>
  <c r="E152" i="6"/>
  <c r="E10" i="6"/>
  <c r="E14" i="6"/>
  <c r="E15" i="6"/>
  <c r="E17" i="6"/>
  <c r="E18" i="6"/>
  <c r="E20" i="6"/>
  <c r="E21" i="6"/>
  <c r="E22" i="6"/>
  <c r="E24" i="6"/>
  <c r="E26" i="6"/>
  <c r="E27" i="6"/>
  <c r="E30" i="6"/>
  <c r="E31" i="6"/>
  <c r="E33" i="6"/>
  <c r="E34" i="6"/>
  <c r="E40" i="6"/>
  <c r="E41" i="6"/>
  <c r="E52" i="6"/>
  <c r="E9" i="6"/>
  <c r="H7" i="3"/>
  <c r="E8" i="3"/>
  <c r="H8" i="3"/>
  <c r="E9" i="3"/>
  <c r="H9" i="3"/>
  <c r="E11" i="3"/>
  <c r="E12" i="3"/>
  <c r="J28" i="1"/>
  <c r="J29" i="1"/>
  <c r="J30" i="1"/>
  <c r="K28" i="1"/>
  <c r="K29" i="1"/>
  <c r="K30" i="1"/>
  <c r="J32" i="1"/>
  <c r="J33" i="1"/>
  <c r="K32" i="1"/>
  <c r="K33" i="1"/>
  <c r="I11" i="1"/>
  <c r="I12" i="1"/>
  <c r="I16" i="1"/>
  <c r="I17" i="1"/>
  <c r="I18" i="1"/>
  <c r="I20" i="1"/>
  <c r="I21" i="1"/>
  <c r="I26" i="1"/>
  <c r="G27" i="1"/>
  <c r="I27" i="1"/>
  <c r="I28" i="1"/>
  <c r="I29" i="1"/>
  <c r="I30" i="1"/>
  <c r="I31" i="1"/>
  <c r="I32" i="1"/>
  <c r="I33" i="1"/>
  <c r="I37" i="1"/>
  <c r="I38" i="1"/>
  <c r="I39" i="1"/>
  <c r="I45" i="1"/>
  <c r="I46" i="1"/>
  <c r="I47" i="1"/>
  <c r="I52" i="1"/>
  <c r="I53" i="1"/>
  <c r="I54" i="1"/>
  <c r="I55" i="1"/>
  <c r="I56" i="1"/>
  <c r="I57" i="1"/>
  <c r="I59" i="1"/>
  <c r="I60" i="1"/>
  <c r="I61" i="1"/>
  <c r="I63" i="1"/>
  <c r="I64" i="1"/>
  <c r="I67" i="1"/>
  <c r="I69" i="1"/>
  <c r="I71" i="1"/>
  <c r="I74" i="1"/>
  <c r="I75" i="1"/>
  <c r="I76" i="1"/>
  <c r="I77" i="1"/>
  <c r="I79" i="1"/>
  <c r="I80" i="1"/>
  <c r="I88" i="1"/>
  <c r="I89" i="1"/>
  <c r="I10" i="1"/>
  <c r="E11" i="1"/>
  <c r="E12" i="1"/>
  <c r="E16" i="1"/>
  <c r="E17" i="1"/>
  <c r="E20" i="1"/>
  <c r="E21" i="1"/>
  <c r="E28" i="1"/>
  <c r="E29" i="1"/>
  <c r="E30" i="1"/>
  <c r="E32" i="1"/>
  <c r="E33" i="1"/>
  <c r="E37" i="1"/>
  <c r="E38" i="1"/>
  <c r="E39" i="1"/>
  <c r="E45" i="1"/>
  <c r="E46" i="1"/>
  <c r="E52" i="1"/>
  <c r="E53" i="1"/>
  <c r="E54" i="1"/>
  <c r="E55" i="1"/>
  <c r="E56" i="1"/>
  <c r="E57" i="1"/>
  <c r="E59" i="1"/>
  <c r="E60" i="1"/>
  <c r="E61" i="1"/>
  <c r="E63" i="1"/>
  <c r="E64" i="1"/>
  <c r="E67" i="1"/>
  <c r="E69" i="1"/>
  <c r="E71" i="1"/>
  <c r="E74" i="1"/>
  <c r="E75" i="1"/>
  <c r="E76" i="1"/>
  <c r="E77" i="1"/>
  <c r="E79" i="1"/>
  <c r="E80" i="1"/>
  <c r="E88" i="1"/>
  <c r="E89" i="1"/>
  <c r="F27" i="1"/>
  <c r="H27" i="1"/>
  <c r="K8" i="3"/>
  <c r="J7" i="3"/>
  <c r="K7" i="3"/>
  <c r="D13" i="3"/>
  <c r="E13" i="3"/>
  <c r="J82" i="1"/>
  <c r="K20" i="6"/>
  <c r="J20" i="6"/>
  <c r="I20" i="6"/>
  <c r="F13" i="3"/>
  <c r="J169" i="2"/>
  <c r="I184" i="2"/>
  <c r="I82" i="1"/>
  <c r="H10" i="3"/>
  <c r="J10" i="3"/>
  <c r="K10" i="3"/>
  <c r="K11" i="3"/>
  <c r="N42" i="6"/>
  <c r="N127" i="6"/>
  <c r="L16" i="6"/>
  <c r="L146" i="6"/>
  <c r="K13" i="6"/>
  <c r="H145" i="6"/>
  <c r="N86" i="6"/>
  <c r="N101" i="6"/>
  <c r="H98" i="6"/>
  <c r="G94" i="6"/>
  <c r="I95" i="6"/>
  <c r="N120" i="6"/>
  <c r="I16" i="6"/>
  <c r="J16" i="6"/>
  <c r="I10" i="3"/>
  <c r="M130" i="6"/>
  <c r="K146" i="6"/>
  <c r="J95" i="6"/>
  <c r="C13" i="3"/>
  <c r="I13" i="3"/>
  <c r="J126" i="6"/>
  <c r="N114" i="6"/>
  <c r="N106" i="6"/>
  <c r="N99" i="6"/>
  <c r="D7" i="6"/>
  <c r="N107" i="6"/>
  <c r="M115" i="6"/>
  <c r="I126" i="6"/>
  <c r="M99" i="6"/>
  <c r="M23" i="6"/>
  <c r="M134" i="6"/>
  <c r="M107" i="6"/>
  <c r="L113" i="6"/>
  <c r="M114" i="6"/>
  <c r="K113" i="6"/>
  <c r="N115" i="6"/>
  <c r="L133" i="6"/>
  <c r="N91" i="6"/>
  <c r="J13" i="6"/>
  <c r="N56" i="6"/>
  <c r="C143" i="6"/>
  <c r="C142" i="6"/>
  <c r="M86" i="6"/>
  <c r="M63" i="6"/>
  <c r="M61" i="6"/>
  <c r="J110" i="6"/>
  <c r="N130" i="6"/>
  <c r="N129" i="6"/>
  <c r="L61" i="6"/>
  <c r="M91" i="6"/>
  <c r="N46" i="6"/>
  <c r="G64" i="6"/>
  <c r="M43" i="6"/>
  <c r="M46" i="6"/>
  <c r="F124" i="6"/>
  <c r="E8" i="6"/>
  <c r="K180" i="2"/>
  <c r="J14" i="2"/>
  <c r="L52" i="2"/>
  <c r="L21" i="2"/>
  <c r="L47" i="2"/>
  <c r="L112" i="2"/>
  <c r="L173" i="2"/>
  <c r="K14" i="2"/>
  <c r="L38" i="2"/>
  <c r="L92" i="2"/>
  <c r="L151" i="2"/>
  <c r="J166" i="2"/>
  <c r="J184" i="2"/>
  <c r="L10" i="2"/>
  <c r="H7" i="2"/>
  <c r="H194" i="2"/>
  <c r="L9" i="2"/>
  <c r="K172" i="2"/>
  <c r="L176" i="2"/>
  <c r="J172" i="2"/>
  <c r="L186" i="2"/>
  <c r="L113" i="2"/>
  <c r="E146" i="2"/>
  <c r="L101" i="2"/>
  <c r="L131" i="2"/>
  <c r="L161" i="2"/>
  <c r="I142" i="2"/>
  <c r="E184" i="2"/>
  <c r="I188" i="2"/>
  <c r="L147" i="2"/>
  <c r="L122" i="2"/>
  <c r="L66" i="2"/>
  <c r="E180" i="2"/>
  <c r="J8" i="2"/>
  <c r="L25" i="2"/>
  <c r="L80" i="2"/>
  <c r="L193" i="2"/>
  <c r="L183" i="2"/>
  <c r="L88" i="2"/>
  <c r="I119" i="2"/>
  <c r="L67" i="2"/>
  <c r="L117" i="2"/>
  <c r="E169" i="2"/>
  <c r="L168" i="2"/>
  <c r="E158" i="2"/>
  <c r="E153" i="2"/>
  <c r="L155" i="2"/>
  <c r="E115" i="2"/>
  <c r="L111" i="2"/>
  <c r="L108" i="2"/>
  <c r="L107" i="2"/>
  <c r="L96" i="2"/>
  <c r="L13" i="2"/>
  <c r="L123" i="2"/>
  <c r="E142" i="2"/>
  <c r="L35" i="2"/>
  <c r="L148" i="2"/>
  <c r="L162" i="2"/>
  <c r="I172" i="2"/>
  <c r="L55" i="2"/>
  <c r="L106" i="2"/>
  <c r="L138" i="2"/>
  <c r="L81" i="2"/>
  <c r="F7" i="2"/>
  <c r="F194" i="2"/>
  <c r="L20" i="2"/>
  <c r="K158" i="2"/>
  <c r="L132" i="2"/>
  <c r="L102" i="2"/>
  <c r="K146" i="2"/>
  <c r="L59" i="2"/>
  <c r="L72" i="2"/>
  <c r="L98" i="2"/>
  <c r="L110" i="2"/>
  <c r="L175" i="2"/>
  <c r="I153" i="2"/>
  <c r="K163" i="2"/>
  <c r="L32" i="2"/>
  <c r="J158" i="2"/>
  <c r="L158" i="2"/>
  <c r="L85" i="2"/>
  <c r="L48" i="2"/>
  <c r="L70" i="2"/>
  <c r="L60" i="2"/>
  <c r="L17" i="2"/>
  <c r="I74" i="2"/>
  <c r="E163" i="2"/>
  <c r="L36" i="2"/>
  <c r="L78" i="2"/>
  <c r="L166" i="2"/>
  <c r="L135" i="2"/>
  <c r="L182" i="2"/>
  <c r="L167" i="2"/>
  <c r="K115" i="2"/>
  <c r="L16" i="2"/>
  <c r="E14" i="2"/>
  <c r="L157" i="2"/>
  <c r="J153" i="2"/>
  <c r="K142" i="2"/>
  <c r="L190" i="2"/>
  <c r="I130" i="2"/>
  <c r="L120" i="2"/>
  <c r="L24" i="2"/>
  <c r="L133" i="2"/>
  <c r="L23" i="2"/>
  <c r="L91" i="2"/>
  <c r="L79" i="2"/>
  <c r="L90" i="2"/>
  <c r="L149" i="2"/>
  <c r="L99" i="2"/>
  <c r="L114" i="2"/>
  <c r="L144" i="2"/>
  <c r="L177" i="2"/>
  <c r="L191" i="2"/>
  <c r="L64" i="2"/>
  <c r="L37" i="2"/>
  <c r="L87" i="2"/>
  <c r="L100" i="2"/>
  <c r="L116" i="2"/>
  <c r="L129" i="2"/>
  <c r="L145" i="2"/>
  <c r="E136" i="2"/>
  <c r="E172" i="2"/>
  <c r="L19" i="2"/>
  <c r="L121" i="2"/>
  <c r="I29" i="2"/>
  <c r="I115" i="2"/>
  <c r="I146" i="2"/>
  <c r="L61" i="2"/>
  <c r="J74" i="2"/>
  <c r="E8" i="2"/>
  <c r="K169" i="2"/>
  <c r="L169" i="2"/>
  <c r="E130" i="2"/>
  <c r="L86" i="2"/>
  <c r="E74" i="2"/>
  <c r="E93" i="2"/>
  <c r="J146" i="2"/>
  <c r="E119" i="2"/>
  <c r="L46" i="2"/>
  <c r="L33" i="2"/>
  <c r="I93" i="2"/>
  <c r="L45" i="2"/>
  <c r="K136" i="2"/>
  <c r="I14" i="2"/>
  <c r="E29" i="2"/>
  <c r="K153" i="2"/>
  <c r="E22" i="2"/>
  <c r="L49" i="2"/>
  <c r="L63" i="2"/>
  <c r="L76" i="2"/>
  <c r="L192" i="2"/>
  <c r="G7" i="2"/>
  <c r="G194" i="2"/>
  <c r="L62" i="2"/>
  <c r="L50" i="2"/>
  <c r="L77" i="2"/>
  <c r="L89" i="2"/>
  <c r="J115" i="2"/>
  <c r="J130" i="2"/>
  <c r="L159" i="2"/>
  <c r="K74" i="2"/>
  <c r="K93" i="2"/>
  <c r="L51" i="2"/>
  <c r="J119" i="2"/>
  <c r="L179" i="2"/>
  <c r="K29" i="2"/>
  <c r="K119" i="2"/>
  <c r="I22" i="2"/>
  <c r="L54" i="2"/>
  <c r="L65" i="2"/>
  <c r="L104" i="2"/>
  <c r="L150" i="2"/>
  <c r="L164" i="2"/>
  <c r="L181" i="2"/>
  <c r="J142" i="2"/>
  <c r="L39" i="2"/>
  <c r="L105" i="2"/>
  <c r="J136" i="2"/>
  <c r="L165" i="2"/>
  <c r="K184" i="2"/>
  <c r="L40" i="2"/>
  <c r="J93" i="2"/>
  <c r="L41" i="2"/>
  <c r="L82" i="2"/>
  <c r="L95" i="2"/>
  <c r="L185" i="2"/>
  <c r="J29" i="2"/>
  <c r="L42" i="2"/>
  <c r="L83" i="2"/>
  <c r="L140" i="2"/>
  <c r="L31" i="2"/>
  <c r="L84" i="2"/>
  <c r="L126" i="2"/>
  <c r="L44" i="2"/>
  <c r="J188" i="2"/>
  <c r="L174" i="2"/>
  <c r="L34" i="2"/>
  <c r="I136" i="2"/>
  <c r="E188" i="2"/>
  <c r="L18" i="2"/>
  <c r="L73" i="2"/>
  <c r="L128" i="2"/>
  <c r="J22" i="2"/>
  <c r="K22" i="2"/>
  <c r="L137" i="2"/>
  <c r="L94" i="2"/>
  <c r="K130" i="2"/>
  <c r="J163" i="2"/>
  <c r="L26" i="2"/>
  <c r="L152" i="2"/>
  <c r="K188" i="2"/>
  <c r="J180" i="2"/>
  <c r="L180" i="2"/>
  <c r="L30" i="2"/>
  <c r="C7" i="2"/>
  <c r="C194" i="2"/>
  <c r="L75" i="2"/>
  <c r="L103" i="2"/>
  <c r="L171" i="2"/>
  <c r="I8" i="2"/>
  <c r="L118" i="2"/>
  <c r="D7" i="2"/>
  <c r="D194" i="2"/>
  <c r="K8" i="2"/>
  <c r="L104" i="1"/>
  <c r="L80" i="1"/>
  <c r="C7" i="1"/>
  <c r="L94" i="1"/>
  <c r="F72" i="1"/>
  <c r="I24" i="1"/>
  <c r="L25" i="1"/>
  <c r="J103" i="1"/>
  <c r="L24" i="1"/>
  <c r="J23" i="1"/>
  <c r="L23" i="1"/>
  <c r="E31" i="1"/>
  <c r="J87" i="1"/>
  <c r="F65" i="1"/>
  <c r="L102" i="1"/>
  <c r="L38" i="1"/>
  <c r="G72" i="1"/>
  <c r="E27" i="1"/>
  <c r="I44" i="1"/>
  <c r="L77" i="1"/>
  <c r="H35" i="1"/>
  <c r="H8" i="1"/>
  <c r="L75" i="1"/>
  <c r="K82" i="1"/>
  <c r="L82" i="1"/>
  <c r="L32" i="1"/>
  <c r="L83" i="1"/>
  <c r="L92" i="1"/>
  <c r="E62" i="1"/>
  <c r="K91" i="1"/>
  <c r="E51" i="1"/>
  <c r="L97" i="1"/>
  <c r="I70" i="1"/>
  <c r="L39" i="1"/>
  <c r="K31" i="1"/>
  <c r="K36" i="1"/>
  <c r="K35" i="1"/>
  <c r="J31" i="1"/>
  <c r="G8" i="4"/>
  <c r="G13" i="3"/>
  <c r="J13" i="3"/>
  <c r="K13" i="3"/>
  <c r="L37" i="1"/>
  <c r="L79" i="1"/>
  <c r="L59" i="1"/>
  <c r="L13" i="1"/>
  <c r="J27" i="1"/>
  <c r="L53" i="1"/>
  <c r="L88" i="1"/>
  <c r="J91" i="1"/>
  <c r="L91" i="1"/>
  <c r="L99" i="1"/>
  <c r="D86" i="1"/>
  <c r="D85" i="1"/>
  <c r="I73" i="1"/>
  <c r="H50" i="1"/>
  <c r="J78" i="1"/>
  <c r="F86" i="1"/>
  <c r="F85" i="1"/>
  <c r="C35" i="1"/>
  <c r="E35" i="1"/>
  <c r="L29" i="1"/>
  <c r="L28" i="1"/>
  <c r="L16" i="1"/>
  <c r="G86" i="1"/>
  <c r="G85" i="1"/>
  <c r="L71" i="1"/>
  <c r="L18" i="1"/>
  <c r="C43" i="1"/>
  <c r="L96" i="1"/>
  <c r="L101" i="1"/>
  <c r="L100" i="1"/>
  <c r="F50" i="1"/>
  <c r="H65" i="1"/>
  <c r="C26" i="1"/>
  <c r="J26" i="1"/>
  <c r="H72" i="1"/>
  <c r="K78" i="1"/>
  <c r="E44" i="1"/>
  <c r="I78" i="1"/>
  <c r="H86" i="1"/>
  <c r="H85" i="1"/>
  <c r="G65" i="1"/>
  <c r="I91" i="1"/>
  <c r="I36" i="1"/>
  <c r="L89" i="1"/>
  <c r="L21" i="1"/>
  <c r="D72" i="1"/>
  <c r="E103" i="1"/>
  <c r="L41" i="1"/>
  <c r="L70" i="1"/>
  <c r="K87" i="1"/>
  <c r="L87" i="1"/>
  <c r="L69" i="1"/>
  <c r="I103" i="1"/>
  <c r="E66" i="1"/>
  <c r="L56" i="1"/>
  <c r="F8" i="1"/>
  <c r="F7" i="1"/>
  <c r="F35" i="1"/>
  <c r="L48" i="1"/>
  <c r="L47" i="1"/>
  <c r="L74" i="1"/>
  <c r="D43" i="1"/>
  <c r="H43" i="1"/>
  <c r="E9" i="1"/>
  <c r="K9" i="1"/>
  <c r="L9" i="1"/>
  <c r="K66" i="1"/>
  <c r="K65" i="1"/>
  <c r="L33" i="1"/>
  <c r="J73" i="1"/>
  <c r="L55" i="1"/>
  <c r="K15" i="1"/>
  <c r="K81" i="1"/>
  <c r="L81" i="1"/>
  <c r="C86" i="1"/>
  <c r="C85" i="1"/>
  <c r="L76" i="1"/>
  <c r="J36" i="1"/>
  <c r="J9" i="1"/>
  <c r="J51" i="1"/>
  <c r="J50" i="1"/>
  <c r="I81" i="1"/>
  <c r="L103" i="1"/>
  <c r="C50" i="1"/>
  <c r="L64" i="1"/>
  <c r="L95" i="1"/>
  <c r="J43" i="1"/>
  <c r="I66" i="1"/>
  <c r="G8" i="1"/>
  <c r="G7" i="1"/>
  <c r="G50" i="1"/>
  <c r="I50" i="1"/>
  <c r="L57" i="1"/>
  <c r="L93" i="1"/>
  <c r="C72" i="1"/>
  <c r="E72" i="1"/>
  <c r="C65" i="1"/>
  <c r="L49" i="1"/>
  <c r="D65" i="1"/>
  <c r="J15" i="1"/>
  <c r="E91" i="1"/>
  <c r="J66" i="1"/>
  <c r="L67" i="1"/>
  <c r="K73" i="1"/>
  <c r="E8" i="1"/>
  <c r="L61" i="1"/>
  <c r="L30" i="1"/>
  <c r="L17" i="1"/>
  <c r="L90" i="1"/>
  <c r="E87" i="1"/>
  <c r="L62" i="1"/>
  <c r="L63" i="1"/>
  <c r="K51" i="1"/>
  <c r="K50" i="1"/>
  <c r="L52" i="1"/>
  <c r="D50" i="1"/>
  <c r="K43" i="1"/>
  <c r="L44" i="1"/>
  <c r="L45" i="1"/>
  <c r="D26" i="1"/>
  <c r="K26" i="1"/>
  <c r="K27" i="1"/>
  <c r="L20" i="1"/>
  <c r="L12" i="1"/>
  <c r="L10" i="1"/>
  <c r="L184" i="2"/>
  <c r="L146" i="2"/>
  <c r="L8" i="2"/>
  <c r="L136" i="2"/>
  <c r="L172" i="2"/>
  <c r="L153" i="2"/>
  <c r="L163" i="2"/>
  <c r="L74" i="2"/>
  <c r="L115" i="2"/>
  <c r="L142" i="2"/>
  <c r="L14" i="2"/>
  <c r="K7" i="2"/>
  <c r="K194" i="2"/>
  <c r="I7" i="2"/>
  <c r="L93" i="2"/>
  <c r="L130" i="2"/>
  <c r="L119" i="2"/>
  <c r="I194" i="2"/>
  <c r="L29" i="2"/>
  <c r="J7" i="2"/>
  <c r="L188" i="2"/>
  <c r="L22" i="2"/>
  <c r="E194" i="2"/>
  <c r="E7" i="2"/>
  <c r="L78" i="1"/>
  <c r="I72" i="1"/>
  <c r="K7" i="1"/>
  <c r="F42" i="1"/>
  <c r="D7" i="1"/>
  <c r="I35" i="1"/>
  <c r="H7" i="1"/>
  <c r="I7" i="1"/>
  <c r="J72" i="1"/>
  <c r="I65" i="1"/>
  <c r="J86" i="1"/>
  <c r="J85" i="1"/>
  <c r="L36" i="1"/>
  <c r="K8" i="1"/>
  <c r="I85" i="1"/>
  <c r="J8" i="1"/>
  <c r="J7" i="1"/>
  <c r="E85" i="1"/>
  <c r="L27" i="1"/>
  <c r="E65" i="1"/>
  <c r="L26" i="1"/>
  <c r="E86" i="1"/>
  <c r="E43" i="1"/>
  <c r="F84" i="1"/>
  <c r="F105" i="1"/>
  <c r="D7" i="4"/>
  <c r="J35" i="1"/>
  <c r="L35" i="1"/>
  <c r="H42" i="1"/>
  <c r="L15" i="1"/>
  <c r="I86" i="1"/>
  <c r="L31" i="1"/>
  <c r="I8" i="1"/>
  <c r="L50" i="1"/>
  <c r="G42" i="1"/>
  <c r="E50" i="1"/>
  <c r="K86" i="1"/>
  <c r="K85" i="1"/>
  <c r="J65" i="1"/>
  <c r="L65" i="1"/>
  <c r="L66" i="1"/>
  <c r="C42" i="1"/>
  <c r="L73" i="1"/>
  <c r="K72" i="1"/>
  <c r="L72" i="1"/>
  <c r="L51" i="1"/>
  <c r="D42" i="1"/>
  <c r="L43" i="1"/>
  <c r="E26" i="1"/>
  <c r="L7" i="2"/>
  <c r="J194" i="2"/>
  <c r="L194" i="2"/>
  <c r="L85" i="1"/>
  <c r="H84" i="1"/>
  <c r="H105" i="1"/>
  <c r="E7" i="4"/>
  <c r="C84" i="1"/>
  <c r="L8" i="1"/>
  <c r="L7" i="1"/>
  <c r="E42" i="1"/>
  <c r="I42" i="1"/>
  <c r="J42" i="1"/>
  <c r="G84" i="1"/>
  <c r="G105" i="1"/>
  <c r="K42" i="1"/>
  <c r="L86" i="1"/>
  <c r="D84" i="1"/>
  <c r="D105" i="1"/>
  <c r="C7" i="4"/>
  <c r="E7" i="1"/>
  <c r="C105" i="1"/>
  <c r="G7" i="4"/>
  <c r="I105" i="1"/>
  <c r="J84" i="1"/>
  <c r="J105" i="1"/>
  <c r="L42" i="1"/>
  <c r="K84" i="1"/>
  <c r="K105" i="1"/>
  <c r="I84" i="1"/>
  <c r="E84" i="1"/>
  <c r="B7" i="4"/>
  <c r="F7" i="4"/>
  <c r="E105" i="1"/>
  <c r="L105" i="1"/>
  <c r="L84" i="1"/>
  <c r="L129" i="6"/>
  <c r="M125" i="6"/>
  <c r="F113" i="6"/>
  <c r="N119" i="6"/>
  <c r="N149" i="6"/>
  <c r="L25" i="6"/>
  <c r="N81" i="6"/>
  <c r="G7" i="6"/>
  <c r="M139" i="6"/>
  <c r="N59" i="6"/>
  <c r="M28" i="6"/>
  <c r="I44" i="6"/>
  <c r="N90" i="6"/>
  <c r="N18" i="6"/>
  <c r="M24" i="6"/>
  <c r="K133" i="6"/>
  <c r="N73" i="6"/>
  <c r="N40" i="6"/>
  <c r="J136" i="6"/>
  <c r="J44" i="6"/>
  <c r="G38" i="6"/>
  <c r="F32" i="6"/>
  <c r="I113" i="6"/>
  <c r="E144" i="6"/>
  <c r="F25" i="6"/>
  <c r="E29" i="6"/>
  <c r="N51" i="6"/>
  <c r="M65" i="6"/>
  <c r="N125" i="6"/>
  <c r="N102" i="6"/>
  <c r="J133" i="6"/>
  <c r="N87" i="6"/>
  <c r="I129" i="6"/>
  <c r="H122" i="6"/>
  <c r="H121" i="6"/>
  <c r="M129" i="6"/>
  <c r="J116" i="6"/>
  <c r="M118" i="6"/>
  <c r="J104" i="6"/>
  <c r="N97" i="6"/>
  <c r="J75" i="6"/>
  <c r="H64" i="6"/>
  <c r="M70" i="6"/>
  <c r="N69" i="6"/>
  <c r="J74" i="6"/>
  <c r="I74" i="6"/>
  <c r="F133" i="6"/>
  <c r="M120" i="6"/>
  <c r="E110" i="6"/>
  <c r="M109" i="6"/>
  <c r="N103" i="6"/>
  <c r="M102" i="6"/>
  <c r="M90" i="6"/>
  <c r="M89" i="6"/>
  <c r="K104" i="6"/>
  <c r="K98" i="6"/>
  <c r="M31" i="6"/>
  <c r="N31" i="6"/>
  <c r="N118" i="6"/>
  <c r="M71" i="6"/>
  <c r="M34" i="6"/>
  <c r="M77" i="6"/>
  <c r="I136" i="6"/>
  <c r="N60" i="6"/>
  <c r="M58" i="6"/>
  <c r="N109" i="6"/>
  <c r="N70" i="6"/>
  <c r="E25" i="6"/>
  <c r="N50" i="6"/>
  <c r="N55" i="6"/>
  <c r="N49" i="6"/>
  <c r="M73" i="6"/>
  <c r="M111" i="6"/>
  <c r="N47" i="6"/>
  <c r="N33" i="6"/>
  <c r="N68" i="6"/>
  <c r="F29" i="6"/>
  <c r="M48" i="6"/>
  <c r="I144" i="6"/>
  <c r="K126" i="6"/>
  <c r="M126" i="6"/>
  <c r="M84" i="6"/>
  <c r="E75" i="6"/>
  <c r="M33" i="6"/>
  <c r="M146" i="6"/>
  <c r="N138" i="6"/>
  <c r="M40" i="6"/>
  <c r="F116" i="6"/>
  <c r="I32" i="6"/>
  <c r="M148" i="6"/>
  <c r="N113" i="6"/>
  <c r="J25" i="6"/>
  <c r="F110" i="6"/>
  <c r="C122" i="6"/>
  <c r="F74" i="6"/>
  <c r="D122" i="6"/>
  <c r="D121" i="6"/>
  <c r="K116" i="6"/>
  <c r="E104" i="6"/>
  <c r="J124" i="6"/>
  <c r="J122" i="6"/>
  <c r="N83" i="6"/>
  <c r="F75" i="6"/>
  <c r="N72" i="6"/>
  <c r="N67" i="6"/>
  <c r="H38" i="6"/>
  <c r="I29" i="6"/>
  <c r="M18" i="6"/>
  <c r="M16" i="6"/>
  <c r="N17" i="6"/>
  <c r="C141" i="6"/>
  <c r="K143" i="6"/>
  <c r="N26" i="6"/>
  <c r="N16" i="6"/>
  <c r="K144" i="6"/>
  <c r="L32" i="6"/>
  <c r="M97" i="6"/>
  <c r="E74" i="6"/>
  <c r="N117" i="6"/>
  <c r="F95" i="6"/>
  <c r="N66" i="6"/>
  <c r="K75" i="6"/>
  <c r="M45" i="6"/>
  <c r="N54" i="6"/>
  <c r="C19" i="6"/>
  <c r="N71" i="6"/>
  <c r="M68" i="6"/>
  <c r="F104" i="6"/>
  <c r="J146" i="6"/>
  <c r="D143" i="6"/>
  <c r="L145" i="6"/>
  <c r="L144" i="6"/>
  <c r="N27" i="6"/>
  <c r="L74" i="6"/>
  <c r="J29" i="6"/>
  <c r="L75" i="6"/>
  <c r="F13" i="6"/>
  <c r="N89" i="6"/>
  <c r="M128" i="6"/>
  <c r="N148" i="6"/>
  <c r="M47" i="6"/>
  <c r="M52" i="6"/>
  <c r="N111" i="6"/>
  <c r="M62" i="6"/>
  <c r="D98" i="6"/>
  <c r="E98" i="6"/>
  <c r="N30" i="6"/>
  <c r="N108" i="6"/>
  <c r="N21" i="6"/>
  <c r="M96" i="6"/>
  <c r="M119" i="6"/>
  <c r="G145" i="6"/>
  <c r="K39" i="6"/>
  <c r="J61" i="6"/>
  <c r="M138" i="6"/>
  <c r="N35" i="6"/>
  <c r="D64" i="6"/>
  <c r="N34" i="6"/>
  <c r="N22" i="6"/>
  <c r="K110" i="6"/>
  <c r="M110" i="6"/>
  <c r="N132" i="6"/>
  <c r="M57" i="6"/>
  <c r="K25" i="6"/>
  <c r="D19" i="6"/>
  <c r="F19" i="6"/>
  <c r="I133" i="6"/>
  <c r="I11" i="6"/>
  <c r="N77" i="6"/>
  <c r="N128" i="6"/>
  <c r="N126" i="6"/>
  <c r="E133" i="6"/>
  <c r="N112" i="6"/>
  <c r="N140" i="6"/>
  <c r="M113" i="6"/>
  <c r="M27" i="6"/>
  <c r="M67" i="6"/>
  <c r="M105" i="6"/>
  <c r="N63" i="6"/>
  <c r="N61" i="6"/>
  <c r="N12" i="6"/>
  <c r="L104" i="6"/>
  <c r="J8" i="6"/>
  <c r="F136" i="6"/>
  <c r="N139" i="6"/>
  <c r="N78" i="6"/>
  <c r="I104" i="6"/>
  <c r="M12" i="6"/>
  <c r="N100" i="6"/>
  <c r="K7" i="6"/>
  <c r="M41" i="6"/>
  <c r="M15" i="6"/>
  <c r="N146" i="6"/>
  <c r="E116" i="6"/>
  <c r="M103" i="6"/>
  <c r="N53" i="6"/>
  <c r="M17" i="6"/>
  <c r="G98" i="6"/>
  <c r="G93" i="6"/>
  <c r="F122" i="6"/>
  <c r="C7" i="6"/>
  <c r="C36" i="6"/>
  <c r="C6" i="6"/>
  <c r="C147" i="6"/>
  <c r="N137" i="6"/>
  <c r="N133" i="6"/>
  <c r="M133" i="6"/>
  <c r="H93" i="6"/>
  <c r="J94" i="6"/>
  <c r="M124" i="6"/>
  <c r="N124" i="6"/>
  <c r="L122" i="6"/>
  <c r="N11" i="6"/>
  <c r="M11" i="6"/>
  <c r="J64" i="6"/>
  <c r="I64" i="6"/>
  <c r="K94" i="6"/>
  <c r="M95" i="6"/>
  <c r="I94" i="6"/>
  <c r="N110" i="6"/>
  <c r="M69" i="6"/>
  <c r="M123" i="6"/>
  <c r="L29" i="6"/>
  <c r="K44" i="6"/>
  <c r="K38" i="6"/>
  <c r="K37" i="6"/>
  <c r="M112" i="6"/>
  <c r="L39" i="6"/>
  <c r="M14" i="6"/>
  <c r="F44" i="6"/>
  <c r="L136" i="6"/>
  <c r="M66" i="6"/>
  <c r="G122" i="6"/>
  <c r="N48" i="6"/>
  <c r="N45" i="6"/>
  <c r="M72" i="6"/>
  <c r="N41" i="6"/>
  <c r="M20" i="6"/>
  <c r="M10" i="6"/>
  <c r="K74" i="6"/>
  <c r="K29" i="6"/>
  <c r="M106" i="6"/>
  <c r="G19" i="6"/>
  <c r="N135" i="6"/>
  <c r="E95" i="6"/>
  <c r="G37" i="6"/>
  <c r="I124" i="6"/>
  <c r="N57" i="6"/>
  <c r="H143" i="6"/>
  <c r="C94" i="6"/>
  <c r="I110" i="6"/>
  <c r="E16" i="6"/>
  <c r="M76" i="6"/>
  <c r="M132" i="6"/>
  <c r="M137" i="6"/>
  <c r="N96" i="6"/>
  <c r="N76" i="6"/>
  <c r="N24" i="6"/>
  <c r="M135" i="6"/>
  <c r="M117" i="6"/>
  <c r="M100" i="6"/>
  <c r="N15" i="6"/>
  <c r="H7" i="6"/>
  <c r="H19" i="6"/>
  <c r="J19" i="6"/>
  <c r="M78" i="6"/>
  <c r="N9" i="6"/>
  <c r="F16" i="6"/>
  <c r="N95" i="6"/>
  <c r="J144" i="6"/>
  <c r="M140" i="6"/>
  <c r="N123" i="6"/>
  <c r="L116" i="6"/>
  <c r="M9" i="6"/>
  <c r="L44" i="6"/>
  <c r="N52" i="6"/>
  <c r="D38" i="6"/>
  <c r="D37" i="6"/>
  <c r="F39" i="6"/>
  <c r="E39" i="6"/>
  <c r="N20" i="6"/>
  <c r="N14" i="6"/>
  <c r="L13" i="6"/>
  <c r="L8" i="6"/>
  <c r="N10" i="6"/>
  <c r="L38" i="6"/>
  <c r="N38" i="6"/>
  <c r="N39" i="6"/>
  <c r="M29" i="6"/>
  <c r="K122" i="6"/>
  <c r="M122" i="6"/>
  <c r="I38" i="6"/>
  <c r="D36" i="6"/>
  <c r="E36" i="6"/>
  <c r="N104" i="6"/>
  <c r="M39" i="6"/>
  <c r="M104" i="6"/>
  <c r="D93" i="6"/>
  <c r="D92" i="6"/>
  <c r="F98" i="6"/>
  <c r="J98" i="6"/>
  <c r="L98" i="6"/>
  <c r="N98" i="6"/>
  <c r="I98" i="6"/>
  <c r="N144" i="6"/>
  <c r="M75" i="6"/>
  <c r="C121" i="6"/>
  <c r="E121" i="6"/>
  <c r="E122" i="6"/>
  <c r="L64" i="6"/>
  <c r="N64" i="6"/>
  <c r="N74" i="6"/>
  <c r="J38" i="6"/>
  <c r="H37" i="6"/>
  <c r="J37" i="6"/>
  <c r="N29" i="6"/>
  <c r="E19" i="6"/>
  <c r="D142" i="6"/>
  <c r="F143" i="6"/>
  <c r="N25" i="6"/>
  <c r="M25" i="6"/>
  <c r="E143" i="6"/>
  <c r="G142" i="6"/>
  <c r="I145" i="6"/>
  <c r="K145" i="6"/>
  <c r="M145" i="6"/>
  <c r="M144" i="6"/>
  <c r="N145" i="6"/>
  <c r="E7" i="6"/>
  <c r="M32" i="6"/>
  <c r="N32" i="6"/>
  <c r="N75" i="6"/>
  <c r="F7" i="6"/>
  <c r="K19" i="6"/>
  <c r="K36" i="6"/>
  <c r="E64" i="6"/>
  <c r="F64" i="6"/>
  <c r="J145" i="6"/>
  <c r="K6" i="6"/>
  <c r="E94" i="6"/>
  <c r="F94" i="6"/>
  <c r="C93" i="6"/>
  <c r="L143" i="6"/>
  <c r="I143" i="6"/>
  <c r="H142" i="6"/>
  <c r="J143" i="6"/>
  <c r="J93" i="6"/>
  <c r="H92" i="6"/>
  <c r="M94" i="6"/>
  <c r="K93" i="6"/>
  <c r="M136" i="6"/>
  <c r="N136" i="6"/>
  <c r="I93" i="6"/>
  <c r="I19" i="6"/>
  <c r="G36" i="6"/>
  <c r="I122" i="6"/>
  <c r="G121" i="6"/>
  <c r="G92" i="6"/>
  <c r="L19" i="6"/>
  <c r="N94" i="6"/>
  <c r="L121" i="6"/>
  <c r="K121" i="6"/>
  <c r="M44" i="6"/>
  <c r="H36" i="6"/>
  <c r="J7" i="6"/>
  <c r="I7" i="6"/>
  <c r="K64" i="6"/>
  <c r="M74" i="6"/>
  <c r="N116" i="6"/>
  <c r="M116" i="6"/>
  <c r="N44" i="6"/>
  <c r="F38" i="6"/>
  <c r="E38" i="6"/>
  <c r="F37" i="6"/>
  <c r="E37" i="6"/>
  <c r="M38" i="6"/>
  <c r="F36" i="6"/>
  <c r="D6" i="6"/>
  <c r="E6" i="6"/>
  <c r="M13" i="6"/>
  <c r="N13" i="6"/>
  <c r="L7" i="6"/>
  <c r="N8" i="6"/>
  <c r="M8" i="6"/>
  <c r="N122" i="6"/>
  <c r="F121" i="6"/>
  <c r="I37" i="6"/>
  <c r="N19" i="6"/>
  <c r="L37" i="6"/>
  <c r="M121" i="6"/>
  <c r="F93" i="6"/>
  <c r="M64" i="6"/>
  <c r="M98" i="6"/>
  <c r="I92" i="6"/>
  <c r="L93" i="6"/>
  <c r="L92" i="6"/>
  <c r="G141" i="6"/>
  <c r="K142" i="6"/>
  <c r="K141" i="6"/>
  <c r="M19" i="6"/>
  <c r="D141" i="6"/>
  <c r="E142" i="6"/>
  <c r="F142" i="6"/>
  <c r="F92" i="6"/>
  <c r="I142" i="6"/>
  <c r="H141" i="6"/>
  <c r="J142" i="6"/>
  <c r="L142" i="6"/>
  <c r="K92" i="6"/>
  <c r="N143" i="6"/>
  <c r="M143" i="6"/>
  <c r="E93" i="6"/>
  <c r="C92" i="6"/>
  <c r="E92" i="6"/>
  <c r="N121" i="6"/>
  <c r="I121" i="6"/>
  <c r="J121" i="6"/>
  <c r="K147" i="6"/>
  <c r="J92" i="6"/>
  <c r="H6" i="6"/>
  <c r="J36" i="6"/>
  <c r="G6" i="6"/>
  <c r="I36" i="6"/>
  <c r="M37" i="6"/>
  <c r="N37" i="6"/>
  <c r="F6" i="6"/>
  <c r="D147" i="6"/>
  <c r="F147" i="6"/>
  <c r="L36" i="6"/>
  <c r="N7" i="6"/>
  <c r="M7" i="6"/>
  <c r="N93" i="6"/>
  <c r="M93" i="6"/>
  <c r="M92" i="6"/>
  <c r="F141" i="6"/>
  <c r="E141" i="6"/>
  <c r="I6" i="6"/>
  <c r="G147" i="6"/>
  <c r="H147" i="6"/>
  <c r="J6" i="6"/>
  <c r="M142" i="6"/>
  <c r="N142" i="6"/>
  <c r="L141" i="6"/>
  <c r="N92" i="6"/>
  <c r="J141" i="6"/>
  <c r="I141" i="6"/>
  <c r="E147" i="6"/>
  <c r="N36" i="6"/>
  <c r="L6" i="6"/>
  <c r="M36" i="6"/>
  <c r="I147" i="6"/>
  <c r="N141" i="6"/>
  <c r="M141" i="6"/>
  <c r="J147" i="6"/>
  <c r="L147" i="6"/>
  <c r="M6" i="6"/>
  <c r="N6" i="6"/>
  <c r="N147" i="6"/>
  <c r="M147" i="6"/>
</calcChain>
</file>

<file path=xl/sharedStrings.xml><?xml version="1.0" encoding="utf-8"?>
<sst xmlns="http://schemas.openxmlformats.org/spreadsheetml/2006/main" count="1083" uniqueCount="799">
  <si>
    <t>Заходи із запобігання та ліквідації надзвичайних ситуацій та наслідків стихійного лиха</t>
  </si>
  <si>
    <r>
      <t xml:space="preserve">Комунальна установа «Управління спільною власністю територіальних громад» Закарпатської обласної ради </t>
    </r>
    <r>
      <rPr>
        <b/>
        <i/>
        <sz val="12"/>
        <rFont val="Times New Roman"/>
        <family val="1"/>
        <charset val="204"/>
      </rPr>
      <t>(відповідальний виконавець)</t>
    </r>
  </si>
  <si>
    <t>0118410</t>
  </si>
  <si>
    <t>0611021</t>
  </si>
  <si>
    <t>0611022</t>
  </si>
  <si>
    <t>0611023</t>
  </si>
  <si>
    <t>0611024</t>
  </si>
  <si>
    <t>0611031</t>
  </si>
  <si>
    <t>0611032</t>
  </si>
  <si>
    <t>0611033</t>
  </si>
  <si>
    <t>0611034</t>
  </si>
  <si>
    <t>0611070</t>
  </si>
  <si>
    <t>0611091</t>
  </si>
  <si>
    <t>Підготовка кадрів закладами професійної (професійно-технічної) освіти та іншими закладами освіти за рахунок коштів місцевого бюджету</t>
  </si>
  <si>
    <t>0611092</t>
  </si>
  <si>
    <t xml:space="preserve">Виконання надання та повернення кредитів обласного бюджету </t>
  </si>
  <si>
    <t>(грн.)</t>
  </si>
  <si>
    <t>Головний розпорядник коштів,
 назва програми</t>
  </si>
  <si>
    <t>Підготовка кадрів закладами фахової передвищої освіти за рахунок освітньої субвенції</t>
  </si>
  <si>
    <t>0611142</t>
  </si>
  <si>
    <t>0711101</t>
  </si>
  <si>
    <t>0711102</t>
  </si>
  <si>
    <t>Забезпечення діяльності інших закладів у сфері охорони здоров`я</t>
  </si>
  <si>
    <t>Інші програми та заходи у сфері охорони здоров`я</t>
  </si>
  <si>
    <t>1011110</t>
  </si>
  <si>
    <t>1517321</t>
  </si>
  <si>
    <t>0813171</t>
  </si>
  <si>
    <t>1011101</t>
  </si>
  <si>
    <t>1011102</t>
  </si>
  <si>
    <t>3718710</t>
  </si>
  <si>
    <t>Резервний фонд місцевого бюджету</t>
  </si>
  <si>
    <t>Утримання та розвиток автомобільних доріг та дорожньої інфраструктури за рахунок субвенції з  державного бюджету</t>
  </si>
  <si>
    <t>Фінансова підтримка засобів масової інформації</t>
  </si>
  <si>
    <t>Інші заходи у сфері засобів масової інформації</t>
  </si>
  <si>
    <t>Всього по місцевих бюджетах</t>
  </si>
  <si>
    <t>Кам`янська сільська територіальна громада</t>
  </si>
  <si>
    <t>Інші заходи у сфері зв`язку, телекомунікації та інформатики</t>
  </si>
  <si>
    <t>0217530</t>
  </si>
  <si>
    <t>Надання загальної середньої освіти закладами загальної середньої освіти за рахунок коштів місцевого бюджету</t>
  </si>
  <si>
    <t>Тячівська міська територіальна громада</t>
  </si>
  <si>
    <t>Оплата комунальних послуг та енергоносієв</t>
  </si>
  <si>
    <t>Оплата теплопостачання</t>
  </si>
  <si>
    <t>Оплата водопостачання та водовідведення</t>
  </si>
  <si>
    <t>Оплата електроенергіє</t>
  </si>
  <si>
    <t>Оплата природного газу</t>
  </si>
  <si>
    <t>Податок на доходи фізичних осіб із доходів спеціалістів резидента Дія Сіті</t>
  </si>
  <si>
    <t>11011200</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</si>
  <si>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</si>
  <si>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Департамент фінансів облдержадміністрації</t>
  </si>
  <si>
    <t>Будівництво освітніх установ та закладів</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</si>
  <si>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</si>
  <si>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Інша діяльність у сфері державного управління</t>
  </si>
  <si>
    <t>Інша діяльність у сфері житлово-комунального господарства</t>
  </si>
  <si>
    <t>Будівництво медичних установ та закладів</t>
  </si>
  <si>
    <t>Реалізація програм і заходів в галузі зовнішньоекономічної діяльності</t>
  </si>
  <si>
    <t>Багатопрофільна стаціонарна медична допомога населенню</t>
  </si>
  <si>
    <t>Спеціалізована стаціонарна медична допомога населенню</t>
  </si>
  <si>
    <t>Санаторно-курортна допомога населенню</t>
  </si>
  <si>
    <t>Медико-соціальний захист дітей-сиріт і дітей, позбавлених батьківського піклування</t>
  </si>
  <si>
    <t>Створення банків крові та її компонентів</t>
  </si>
  <si>
    <t>Екстрена та швидка медична допомога населенню</t>
  </si>
  <si>
    <t xml:space="preserve">Департамент агропромислового розвитку облдержадміністрації </t>
  </si>
  <si>
    <t>Інші заходи громадського порядку та безпеки</t>
  </si>
  <si>
    <t>Заходи та роботи з територіальної оборони</t>
  </si>
  <si>
    <t xml:space="preserve">Департамент фінансів облдержадміністрації </t>
  </si>
  <si>
    <t>Надання пільгових довгострокових кредитів молодим сім’ям та одиноким молодим громадянам на будівництво/придбання житла</t>
  </si>
  <si>
    <t>Надання довгострокових кредитів індивідуальним забудовникам житла на селі</t>
  </si>
  <si>
    <t>Повернення довгострокових кредитів, наданих індивідуальним забудовникам житла на селі</t>
  </si>
  <si>
    <t>Всього кредитування</t>
  </si>
  <si>
    <t>Джерела фінансування обласного бюджету</t>
  </si>
  <si>
    <t xml:space="preserve">Найменування </t>
  </si>
  <si>
    <t>Дефіцит-профіцит</t>
  </si>
  <si>
    <t xml:space="preserve">Збір за забруднення навколишнього природного середовища  </t>
  </si>
  <si>
    <t>15</t>
  </si>
  <si>
    <t xml:space="preserve">Управління капітального будівництва облдержадміністрації </t>
  </si>
  <si>
    <t>Регіональна програма протиепідемічних заходів та боротьби з інфекційними хворобами в області на 2022-2026 роки</t>
  </si>
  <si>
    <t>Обласна цільова соціальна програма протидії захворювання на туберкульоз на 2022-2026 роки</t>
  </si>
  <si>
    <t>Обласна програма боротьби з онкологічними захворюваннями на період до 2026 року</t>
  </si>
  <si>
    <t>0813121
0813122
0813123
0813241</t>
  </si>
  <si>
    <t>Регіональна програма оздоровлення та відпочинку дітей і розвитку мережі дитячих закладів оздоровлення та відпочинку на 2022-2025 роки</t>
  </si>
  <si>
    <t>20</t>
  </si>
  <si>
    <t>Регіональна програма із забезпечення участі громадськості у формуванні та реалізації державної політики і вивчення суспільної думки на 2022-2024 роки</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</si>
  <si>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</si>
  <si>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Забезпечення діяльності інших закладів в галузі культури і мистецтва</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</si>
  <si>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</si>
  <si>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</si>
  <si>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центрів фізичної культури і спорту осіб з інвалідністю і реабілітаційних шкіл</t>
  </si>
  <si>
    <t>Проведення навчально-тренувальних зборів і змагань та заходів зі спорту осіб з інвалідністю</t>
  </si>
  <si>
    <t>Утримання та навчально-тренувальна робота комунальних дитячо-юнацьких спортивних шкіл</t>
  </si>
  <si>
    <t>Субвенція з місцевого бюджету за рахунок залишку коштів освітньої субвенції, що утворився на початок бюджетного періоду</t>
  </si>
  <si>
    <t>Підтримка спорту вищих досягнень та організацій, які здійснюють фізкультурно-спортивну діяльність в регіоні</t>
  </si>
  <si>
    <t>Реалізація інших заходів щодо соціально-економічного розвитку територій</t>
  </si>
  <si>
    <t>Програма формування позитивного міжнародного інвестиційного іміджу  та залучення іноземних інвестицій у Закарпатську область на 2021-2025 роки</t>
  </si>
  <si>
    <t>Програма розвитку туризму і курортів у Закарпатській області на 2021-2023 роки</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</si>
  <si>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</si>
  <si>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 xml:space="preserve">Уточнений план на рік </t>
  </si>
  <si>
    <t>Залишок асигнувань до кінця року</t>
  </si>
  <si>
    <t>Програма придбання будинків модульного типу укриттів, меблів та обладнання із встановленням та будівництвом зовнішніх мереж з благоустроєм містечка модульного типу для потреб оборони у Закарпатській області на 2023-2025 роки</t>
  </si>
  <si>
    <t>Програма організації та забезпечення територіальної оборони, призову на строкову військову службу та військово- патріотичного виховання населення Закарпатської області на 2021-2025 рок</t>
  </si>
  <si>
    <t xml:space="preserve">Програма підтримки розвитку інформаційної галузі Закарпаття на 2024-2026 роки </t>
  </si>
  <si>
    <t>Програма облаштування місць для тимчасового перебування внутрішньо переміщених осіб, військовослужбовців Збройних Сил України та членів їх сімей з числа внутрішньо переміщених осіб у Закарпатській області на 2024-2025 роки</t>
  </si>
  <si>
    <t>0211142</t>
  </si>
  <si>
    <t>Програма підвищення кваліфікації державних службовців та посадових осіб місцевого самоврядування Закарпатської області на 2022-2024 роки</t>
  </si>
  <si>
    <t>Програма мобілізаційної підготовки Закарпатської області на 2024 рік</t>
  </si>
  <si>
    <t>Програма поліпшення матеріально-технічного забезпечення військових частин, закупівлі пікапів і дронів на 2024 рік</t>
  </si>
  <si>
    <t>Комплексна програма підтримки внутрішньо переміщених осіб у Закарпатській області на 2023-2025 роки</t>
  </si>
  <si>
    <t xml:space="preserve">0813121        </t>
  </si>
  <si>
    <t xml:space="preserve">Регіональна програма сталої психосоціальної підтримки населення, постраждалого від російської агресії "ЯК ТИ?" на 2023-205 роки </t>
  </si>
  <si>
    <t>0813241                      0813191</t>
  </si>
  <si>
    <t>Програма компенсації частини процентної ставки  за іпотечними кредитами, отриманими на умовах державної програми "єОселя", у Закарпатській області на 2023-2027 роки</t>
  </si>
  <si>
    <t>Програма збереження об'єктів культурної спадщини Закарпатської області на 2024-2026 роки</t>
  </si>
  <si>
    <t>1216014</t>
  </si>
  <si>
    <t>Програма поводження з твердими побутовими відходами у Закарпатській області на 2023-2026 роки</t>
  </si>
  <si>
    <t>Комплексна програма внесення змін до Схеми планування території Закарпатської області із проведення її експертизи та створення (функціонування) містобудівного кадастру Закарпатської області на 2024 - 2028 роки</t>
  </si>
  <si>
    <t>2018230</t>
  </si>
  <si>
    <t xml:space="preserve">Програма підтримки інформаційної галузі Закарпаття на 2024-2026 роки </t>
  </si>
  <si>
    <t>Програма підтримки видання творів місцевих авторів, популяризації закарпатської книги та сприяння книгорозповсюдженню на 2024-2026 роки</t>
  </si>
  <si>
    <t xml:space="preserve">2417110
</t>
  </si>
  <si>
    <t>Комплексна соціально-економічна програма забезпечення молоді, військовослужбовців  Збройних Сил України, членів їх сімей та внутрішньо переміщених осіб житлом в Закарпатській області на 2023 - 2027 роки</t>
  </si>
  <si>
    <t xml:space="preserve"> 2717693    </t>
  </si>
  <si>
    <t>Програма ефективного впровадження і реалізації проєктів розвитку регіону та підтримки громад Закарпатської області на 2024 - 2027 роки</t>
  </si>
  <si>
    <t>Програма розвитку малого та середнього підприємництва, у тому числі для підприємців-ветеранів, учасників бойових дій та членів їх сімей у Закарпатській області на 2021-2024 роки</t>
  </si>
  <si>
    <t>Програма охорони навколишнього природного середовища Закарпатської області на 2024-2027 роки</t>
  </si>
  <si>
    <t>Регіональна програма підготовки населення до національного спротиву на 2023-2027 роки</t>
  </si>
  <si>
    <t>Інші заходи у сфері соціального захисту і соціального забезпечення</t>
  </si>
  <si>
    <t>Інші заходи в галузі культури і мистецтва</t>
  </si>
  <si>
    <t>Інші заходи у сфері автотранспорту</t>
  </si>
  <si>
    <t>Реалізація Національної програми інформатизації</t>
  </si>
  <si>
    <t>Заходи та роботи з мобілізаційної підготовки місцевого значення</t>
  </si>
  <si>
    <t>Субвенція з місцевого бюджету державному бюджету на виконання програм соціально-економічного розвитку регіонів</t>
  </si>
  <si>
    <t>Надання позашкільної освіти закладами позашкільної освіти, заходи із позашкільної роботи з дітьми</t>
  </si>
  <si>
    <t>Підвищення кваліфікації, перепідготовка кадрів закладами післядипломної освіти</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</si>
  <si>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</si>
  <si>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</si>
  <si>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Стоматологічна допомога населенню</t>
  </si>
  <si>
    <t xml:space="preserve">Управління цивільного захисту облдержадміністрації </t>
  </si>
  <si>
    <t>Проведення належної медико-соціальної експертизи (МСЕК)</t>
  </si>
  <si>
    <t>Забезпечення соціальними послугами стаціонарного догляду з наданням місця для проживання, всебічної підтримки, захисту та безпеки осіб, які не можуть вести самостійний спосіб життя через похилий вік, фізичні та розумові вади, психічні захворювання або інші хвороби</t>
  </si>
  <si>
    <t>Освітня субвенція з державного бюджету місцевим бюджетам</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</si>
  <si>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</si>
  <si>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</si>
  <si>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Субвенції  з місцевих бюджетів іншим місцевим бюджетам</t>
  </si>
  <si>
    <t>Інші субвенції з місцевого бюджету</t>
  </si>
  <si>
    <t>Всього :</t>
  </si>
  <si>
    <t>Код</t>
  </si>
  <si>
    <t>Найменування доходів згідно із бюджетною класифікацією</t>
  </si>
  <si>
    <t>Загальний фонд</t>
  </si>
  <si>
    <t>Спеціальний фонд</t>
  </si>
  <si>
    <t>Всього по обох фондах</t>
  </si>
  <si>
    <t>% виконання до уточненого плану на рік</t>
  </si>
  <si>
    <t>% виконання  до уточненого плану на рік</t>
  </si>
  <si>
    <t>Разом доходів</t>
  </si>
  <si>
    <t>(тис.грн.)</t>
  </si>
  <si>
    <t>08</t>
  </si>
  <si>
    <t>Надходження рентної  плати за спеціальне використання води від підприємств житлово-комунального господарства</t>
  </si>
  <si>
    <t>Рентна плата за користування надрами</t>
  </si>
  <si>
    <t>Рентна плата за користування надрами для видобування корисних копалин загальнодержавного значення</t>
  </si>
  <si>
    <t>Рентна плата за користування надрами для видобування природного газу</t>
  </si>
  <si>
    <t>Інші податки та збори</t>
  </si>
  <si>
    <t>Екологічний податок</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</si>
  <si>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</si>
  <si>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Надходження коштів від відшкодування втрат сільськогосподарського і лісогосподарського виробництва  </t>
  </si>
  <si>
    <t>Надання реабілітаційних послуг особам з інвалідністю та дітям з інвалідністю</t>
  </si>
  <si>
    <t>2419800</t>
  </si>
  <si>
    <t>2510000</t>
  </si>
  <si>
    <t>2517630</t>
  </si>
  <si>
    <t>2519800</t>
  </si>
  <si>
    <t>2610000</t>
  </si>
  <si>
    <t>2617622</t>
  </si>
  <si>
    <t>2710000</t>
  </si>
  <si>
    <t>2717610</t>
  </si>
  <si>
    <t>2717693</t>
  </si>
  <si>
    <t>12</t>
  </si>
  <si>
    <t>16</t>
  </si>
  <si>
    <t>23</t>
  </si>
  <si>
    <t>24</t>
  </si>
  <si>
    <t>25</t>
  </si>
  <si>
    <t>26</t>
  </si>
  <si>
    <t>27</t>
  </si>
  <si>
    <t>28</t>
  </si>
  <si>
    <t>30</t>
  </si>
  <si>
    <t>Благодійні внески, гранти та дарунки</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</si>
  <si>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t>
  </si>
  <si>
    <t>Офіційні трансферти</t>
  </si>
  <si>
    <t>Від органів державного управління</t>
  </si>
  <si>
    <t>Дотації з державного бюджету місцевим бюджетам</t>
  </si>
  <si>
    <t>Базова дотація</t>
  </si>
  <si>
    <t>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здоров'я</t>
  </si>
  <si>
    <t>Субвенції з державного бюджету місцевим бюджетам</t>
  </si>
  <si>
    <t>Субвенція з державного бюджету місцевим бюджетам на здійснення підтримки окремих закладів та заходів у системі охорони здоров'я</t>
  </si>
  <si>
    <t>0217693</t>
  </si>
  <si>
    <t>8821</t>
  </si>
  <si>
    <t>8822</t>
  </si>
  <si>
    <t>Повернення пільгових довгострокових кредитів, наданих молодим сім’ям та одиноким молодим громадянам на будівництво/ придбання житла</t>
  </si>
  <si>
    <t>8831</t>
  </si>
  <si>
    <t>8832</t>
  </si>
  <si>
    <t>Регіональна програма «Молодь Закарпаття» на 2021-2025 роки</t>
  </si>
  <si>
    <t>2</t>
  </si>
  <si>
    <t>Оплата інших енергоносієв</t>
  </si>
  <si>
    <t>Дослідження і розробки, окремі заходи по реалізаціє державних (регіональних) програм</t>
  </si>
  <si>
    <t>Дослідження і розробки, окремі заходи розвитку по реалізації державних (регіональних) програм</t>
  </si>
  <si>
    <t>Окремі заходи по реалізаціє державних (регіональних) програм, не віднесені до заходів розвитку</t>
  </si>
  <si>
    <t>Поточні трансферти</t>
  </si>
  <si>
    <t>Субсидіє та поточні трансферти підприємствам (установам, організаціям)</t>
  </si>
  <si>
    <t>Поточні трансферти органам державного управління інших рівнів</t>
  </si>
  <si>
    <t>Соціальне забезпечення</t>
  </si>
  <si>
    <t>Виплата пенсій і допомоги</t>
  </si>
  <si>
    <t>інші виплати населенню</t>
  </si>
  <si>
    <t>інші поточні видатки</t>
  </si>
  <si>
    <t>Капітальні видатки</t>
  </si>
  <si>
    <t>3100</t>
  </si>
  <si>
    <t>Придбання основного капіталу</t>
  </si>
  <si>
    <t>3110</t>
  </si>
  <si>
    <t>Придбання обладнання і предметів довгострокового користування</t>
  </si>
  <si>
    <t>3120</t>
  </si>
  <si>
    <t>Капітальне будівництво (придбання)</t>
  </si>
  <si>
    <t>3122</t>
  </si>
  <si>
    <t>Капітальне будівництво (придбання) інших об'єктів</t>
  </si>
  <si>
    <t>3130</t>
  </si>
  <si>
    <t>Капітальний ремонт</t>
  </si>
  <si>
    <t>3132</t>
  </si>
  <si>
    <t>Капітальний ремонт інших об'єктів</t>
  </si>
  <si>
    <t>3140</t>
  </si>
  <si>
    <t>Реконструкція та реставрація</t>
  </si>
  <si>
    <t>3142</t>
  </si>
  <si>
    <t>Реконструкція та реставрація інших об'єктів</t>
  </si>
  <si>
    <t>09</t>
  </si>
  <si>
    <t>Регіональна програма забезпечення права дитини на виховання у сімейному оточенні на 2018-2025 роки</t>
  </si>
  <si>
    <t xml:space="preserve">Управління містобудування та архітектури облдержадміністрації </t>
  </si>
  <si>
    <t>Плата за ліцензії на виробництво пального</t>
  </si>
  <si>
    <t>КПКВ</t>
  </si>
  <si>
    <t>Департамент освіти і науки, молоді та спорту  облдержадміністрації</t>
  </si>
  <si>
    <t>0613131</t>
  </si>
  <si>
    <t>0615062</t>
  </si>
  <si>
    <t>Адміністративні збори та платежі, доходи від некомерційної господарської діяльності</t>
  </si>
  <si>
    <t>Плата за надання адміністративних послуг</t>
  </si>
  <si>
    <t>0123230</t>
  </si>
  <si>
    <t>2314082</t>
  </si>
  <si>
    <t xml:space="preserve">Управління житлово-комунального господарства та енергозбереження Закарпатської обласної державної адміністрації </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</si>
  <si>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</si>
  <si>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2716084</t>
  </si>
  <si>
    <t>Податок на прибуток підприємств та фінансових установ комунальної власності </t>
  </si>
  <si>
    <t>Податок на прибуток підприємств, створених за участю іноземних інвесторів  </t>
  </si>
  <si>
    <t>Податок на прибуток іноземних юридичних осіб  </t>
  </si>
  <si>
    <t>Здешевлення вартості іпотечних кредитів для забезпечення доступним житлом громадян, які потребують поліпшення житлових умов</t>
  </si>
  <si>
    <t>0816085</t>
  </si>
  <si>
    <t>Служба у справах дітей Закарпатської обласної державної адміністрації</t>
  </si>
  <si>
    <t>Департамент культури Закарпатської обласної державної адміністрації</t>
  </si>
  <si>
    <t>1513230</t>
  </si>
  <si>
    <t>0910000</t>
  </si>
  <si>
    <t>Плата за ліцензії на певні види господарської діяльності та сертифікати, що видаються Радою міністрів Автономної Республіки Крим, виконавчими органами місцевих рад і місцевими органами виконавчої влади</t>
  </si>
  <si>
    <t>Плата за ліцензії на виробництво спирту етилового, коньячного і плодового та зернового дистиляту, дистиляту виноградного спиртового, біоетанолу, алкогольних напоїв та тютюнових виробів</t>
  </si>
  <si>
    <t>Плата за державну реєстрацію (крім адміністративного збору за проведення державної реєстрації юридичних осіб, фізичних осіб - підприємців та громадських формувань)</t>
  </si>
  <si>
    <t>Плата за ліцензії на право оптової торгівлі алкогольними напоями та тютюновими виробами</t>
  </si>
  <si>
    <t>Плата за ліцензії на право роздрібної  торгівлі алкогольними напоями та тютюновими виробами</t>
  </si>
  <si>
    <t>Плата за ліцензії та сертифікати, що сплачується ліцензіатами за місцем здійснення діяльності</t>
  </si>
  <si>
    <t>Плата за ліцензії на право оптової торгівлі пальним</t>
  </si>
  <si>
    <t>Плата за ліцензії на право роздрібної торгівлі пальним</t>
  </si>
  <si>
    <t>Плата за ліцензії на право зберігання пального</t>
  </si>
  <si>
    <t>Субвенція з місцевого бюджету на виконання окремих заходів з реалізації соціального проекту `Активні парки-локації здорової України` за рахунок відповідної субвенції з державного бюджету</t>
  </si>
  <si>
    <t>0619518</t>
  </si>
  <si>
    <t>0619770</t>
  </si>
  <si>
    <t>Утримання та забезпечення діяльності центрів соціальних служб</t>
  </si>
  <si>
    <t>Заходи державної політики з питань сім`ї</t>
  </si>
  <si>
    <t>0127330</t>
  </si>
  <si>
    <t>Департамент екології та природних ресурсів облдержадмінстрації</t>
  </si>
  <si>
    <t>Комплексна програма розвитку цивільного захисту Закарпатської області на 2020 - 2024 роки</t>
  </si>
  <si>
    <t>Всього по обласному бюджету</t>
  </si>
  <si>
    <t>Соцiальний захист та соцiальне забезпечення</t>
  </si>
  <si>
    <t>4000</t>
  </si>
  <si>
    <t>Культура i мистецтво</t>
  </si>
  <si>
    <t>5000</t>
  </si>
  <si>
    <t>Фiзична культура i спорт</t>
  </si>
  <si>
    <t>6000</t>
  </si>
  <si>
    <t>Житлово-комунальне господарство</t>
  </si>
  <si>
    <t>7000</t>
  </si>
  <si>
    <t>Економічна діяльність</t>
  </si>
  <si>
    <t>8000</t>
  </si>
  <si>
    <t>Інша діяльність</t>
  </si>
  <si>
    <t>Разам видатків без трансфертів</t>
  </si>
  <si>
    <t>Міжбюджетні трансферти - всього</t>
  </si>
  <si>
    <t>9330</t>
  </si>
  <si>
    <t>Підготовка кадрів закладами професійної (професійно-технічної) освіти та іншими закладами освіти за рахунок освітньої субвенції</t>
  </si>
  <si>
    <t>0611101</t>
  </si>
  <si>
    <t>Підготовка кадрів закладами фахової передвищої освіти за рахунок коштів місцевого бюджету</t>
  </si>
  <si>
    <t>Податок на доходи фізичних осіб, що сплачується фізичними особами за результатами річного декларування</t>
  </si>
  <si>
    <t>37</t>
  </si>
  <si>
    <t xml:space="preserve">Інші надходження </t>
  </si>
  <si>
    <t>Надходження від скидів забруднюючих речовин безпосередньо у водні об'єкти</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</si>
  <si>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</si>
  <si>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Збір за забруднення навколишнього природного середовища</t>
  </si>
  <si>
    <t>Неподаткові надходження</t>
  </si>
  <si>
    <t>Доходи від власності та підприємницької діяльності</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</si>
  <si>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t>
  </si>
  <si>
    <t>Частина чистого прибутку (доходу) комунальних унітарних підприємств та їх об'єднань, що вилучається до відповідного місцевого бюджету</t>
  </si>
  <si>
    <t>Плата за розміщення тимчасово вільних коштів місцевих бюджетів</t>
  </si>
  <si>
    <t>Надходження коштів від відшкодування втрат сільськогосподарського і лісогосподарського виробництва</t>
  </si>
  <si>
    <t>Надходження від орендної плати за користування цілісним майновим комплексом та іншим державним майном</t>
  </si>
  <si>
    <t>Надходження від орендної плати за користування цілісним майновим комплексом та іншим майном, що перебуває в комунальній власності</t>
  </si>
  <si>
    <t>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t>
  </si>
  <si>
    <t>Інші неподаткові надходження</t>
  </si>
  <si>
    <t>Інші надходження</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</si>
  <si>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</si>
  <si>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Доходи від операцій з кредитування та надання гарантій</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</si>
  <si>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</si>
  <si>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1014020</t>
  </si>
  <si>
    <t>1014030</t>
  </si>
  <si>
    <t>1014040</t>
  </si>
  <si>
    <t>1014081</t>
  </si>
  <si>
    <t>1014082</t>
  </si>
  <si>
    <t>1019800</t>
  </si>
  <si>
    <t>1510000</t>
  </si>
  <si>
    <t>1610000</t>
  </si>
  <si>
    <t>1617370</t>
  </si>
  <si>
    <t>1619800</t>
  </si>
  <si>
    <t>1910000</t>
  </si>
  <si>
    <t>1917461</t>
  </si>
  <si>
    <t>1917462</t>
  </si>
  <si>
    <t>1919800</t>
  </si>
  <si>
    <t>2310000</t>
  </si>
  <si>
    <t>2318410</t>
  </si>
  <si>
    <t>2318420</t>
  </si>
  <si>
    <t>2319800</t>
  </si>
  <si>
    <t>2410000</t>
  </si>
  <si>
    <t>2417110</t>
  </si>
  <si>
    <t>Рентна плата та плата за використання інших природних ресурсів</t>
  </si>
  <si>
    <t>Рентна плата за спеціальне використання води</t>
  </si>
  <si>
    <t>Рентна плата за спеціальне використання води (крім рентної плати за спеціальне використання води водних об'єктів місцевого значення)</t>
  </si>
  <si>
    <t>Рентна плата за спеціальне використання води для потреб гідроенергетики</t>
  </si>
  <si>
    <t>Кредитування за економічною класифікацією видатків та кредитування</t>
  </si>
  <si>
    <t>Внутрішнє кредитування</t>
  </si>
  <si>
    <t>Надання внутрішніх кредитів</t>
  </si>
  <si>
    <t>Надання інших внутрішніх кредитів</t>
  </si>
  <si>
    <t>Повернення внутрішніх кредитів</t>
  </si>
  <si>
    <t>0611291</t>
  </si>
  <si>
    <t>0611292</t>
  </si>
  <si>
    <t>0619320</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</si>
  <si>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</si>
  <si>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</si>
  <si>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0813191</t>
  </si>
  <si>
    <t>Інші видатки на соціальний захист ветеранів війни та праці</t>
  </si>
  <si>
    <t>Забезпечення збору та вивезення сміття і відходів</t>
  </si>
  <si>
    <t>Будівництво об`єктів житлово-комунального господарства</t>
  </si>
  <si>
    <t>Виконання на звітну дату</t>
  </si>
  <si>
    <t xml:space="preserve">Регіональна програма соціальної підтримки та реабілітації ветеранів війни, військовослужбовців та членів їх сімей на 2023-2024 роки </t>
  </si>
  <si>
    <t>Регіональна програма соціальної підтримки та реабілітації ветеранів війни, військовослужбовців та членів їх сімей на 2023-2024 роки</t>
  </si>
  <si>
    <t>Цільова програма "Тепла оселя" з підтримки енергомодернізації багатоквартирних будинків у Закарпатській області, які беруть участь у програмі "ЕНЕРГОДІМ" державної установи "Фонд енергоефективність", на 2022-2024 роки</t>
  </si>
  <si>
    <t>1617700</t>
  </si>
  <si>
    <t>'Комплексна програма внесення змін до Схеми планування території Закарпатської області із проведення її експертизи та створення (функціонування) містобудівного кадастру Закарпатської області на 2024 - 2028 роки</t>
  </si>
  <si>
    <t>1919770</t>
  </si>
  <si>
    <t>Програма організації та забезпечення територіальної оборони, призову на строкову військову службу та військово-патріотичного виховання населення Закарпатської області на 2021-2025 роки</t>
  </si>
  <si>
    <t>2717630            2719770</t>
  </si>
  <si>
    <t>2818340
2819740
2819800</t>
  </si>
  <si>
    <t>Районний бюджет Берегівського району</t>
  </si>
  <si>
    <t>На забезпечення видатками районних рад, спрямованих на їх утримання</t>
  </si>
  <si>
    <t>Районний бюджет Мукачівського району</t>
  </si>
  <si>
    <t>Перевезення громадян, призваних на військову службу під час мобілізації до місць проходження військової служби</t>
  </si>
  <si>
    <t>3</t>
  </si>
  <si>
    <t>Районний бюджет Рахівського району</t>
  </si>
  <si>
    <t>4</t>
  </si>
  <si>
    <t>Районний бюджет Тячівського району</t>
  </si>
  <si>
    <t>5</t>
  </si>
  <si>
    <t>Районний бюджет Ужгородського району</t>
  </si>
  <si>
    <t>6</t>
  </si>
  <si>
    <t>Районний бюджет Хустського району</t>
  </si>
  <si>
    <t>7</t>
  </si>
  <si>
    <t>8</t>
  </si>
  <si>
    <t>9</t>
  </si>
  <si>
    <t>Великодобронська сільська територіальна громада</t>
  </si>
  <si>
    <t>10</t>
  </si>
  <si>
    <t>Ставненська сільська територіальна громада</t>
  </si>
  <si>
    <t>Придбання контейнерів для розподільного збору твердих побутових відходів у населених пунктах громади)</t>
  </si>
  <si>
    <t>Субвенція з державного бюджету місцевим бюджетам на придбання шкільних автобусів</t>
  </si>
  <si>
    <t>Субвенція з державного бюджету місцевим бюджетам на створення навчально-практичних центрів сучасної професійної (професійно-технічної) освіти</t>
  </si>
  <si>
    <t>Податок на прибуток банківських організацій, включаючи філіали аналогічних організацій, розташованих на території України</t>
  </si>
  <si>
    <t>0611063</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</si>
  <si>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</si>
  <si>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</si>
  <si>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0611221</t>
  </si>
  <si>
    <t>0611222</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</si>
  <si>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</si>
  <si>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</si>
  <si>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0619330</t>
  </si>
  <si>
    <t>Реалізація програм допомоги і грантів Європейського Союзу, урядів іноземних держав, міжнародних організацій, донорських установ</t>
  </si>
  <si>
    <t>2819800</t>
  </si>
  <si>
    <t>3719770</t>
  </si>
  <si>
    <t>2819740</t>
  </si>
  <si>
    <t>Субвенція з місцевого бюджету на здійснення природоохоронних заходів</t>
  </si>
  <si>
    <t>Субвенція з державного бюджету місцевим бюджетам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</si>
  <si>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з державного бюджету місцевим бюджетам на облаштування безпечних умов у закладах загальної середньої освіти</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</si>
  <si>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</si>
  <si>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Субвенція з державного бюджету місцевим бюджетам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</si>
  <si>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</si>
  <si>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Субвенції з місцевого бюджету на співфінансування інвестиційних проектів</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</si>
  <si>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</si>
  <si>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Програма розвитку культури Закарпатської області на 2024-2026 роки</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</si>
  <si>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</si>
  <si>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Податки на власність</t>
  </si>
  <si>
    <t>Податок з власників наземних, водних транспортних засобів та інших самохідних машин і механізмів</t>
  </si>
  <si>
    <t>Передача коштів із спеціального до загального фонду бюджету</t>
  </si>
  <si>
    <t>1918230</t>
  </si>
  <si>
    <t>9800</t>
  </si>
  <si>
    <t>Субвенція з місцевого бюджету державному бюджету на виконання програм соціально-економічного та культурного розвитку регіонів</t>
  </si>
  <si>
    <t>Програми і централізовані заходи боротьби з туберкульозом</t>
  </si>
  <si>
    <t>Стипендії</t>
  </si>
  <si>
    <t>Усього видатків з трансфертами, що передаються до інших бюджетів за економічною класифікацією видатків</t>
  </si>
  <si>
    <t>Поточні видатки</t>
  </si>
  <si>
    <t>Оплата праці і нарахування на заробітну плату</t>
  </si>
  <si>
    <t>Оплата праці</t>
  </si>
  <si>
    <t>Заробітна плата</t>
  </si>
  <si>
    <t>Нарахування на оплату праці</t>
  </si>
  <si>
    <t>Використання товарів і послуг</t>
  </si>
  <si>
    <t>Предмети, матеріали, обладнання та інвентар</t>
  </si>
  <si>
    <t>Медикаменти та перев'язувальні матеріали</t>
  </si>
  <si>
    <t>Продукти харчування</t>
  </si>
  <si>
    <t>Оплата послуг (крім комунальних)</t>
  </si>
  <si>
    <t>Видатки на відрядження</t>
  </si>
  <si>
    <t>Інші збори за забруднення навколишнього природного середовища до Фонду охорони навколишнього природного середовища</t>
  </si>
  <si>
    <t xml:space="preserve">Програма діяльності державної установи Закарпатський обласний контактний центр на 2023-2025 роки </t>
  </si>
  <si>
    <t>Програма фінансової підтримки інформаційно-телекомунікаційної інфраструктури облдержадміністрації на 2023-2025 роки</t>
  </si>
  <si>
    <t xml:space="preserve">Програма підвищення ефективності виконання повноважень органами виконавчої влади щодо реалізації державної регіональної політики та впровадження реформ на 2023-2025 роки </t>
  </si>
  <si>
    <t>Програма розвитку освіти Закарпаття на 2023-2027 роки</t>
  </si>
  <si>
    <t>Обласна цільова програма національно-патріотичного виховання дітей та молоді на 2023-2025 роки</t>
  </si>
  <si>
    <t>Програма функціонування української мови як державної в усіх сферах суспільного життя у Закарпатській області на 2023-2027 роки</t>
  </si>
  <si>
    <t>Програма поліпшення надання медичної допомоги дітям, які страждають на хворобу Крона на 2023-2025 роки</t>
  </si>
  <si>
    <t>Департамент культури облдержадміністрації</t>
  </si>
  <si>
    <t>Обласна соціальна програма "Питна вода Закарпаття" на 2023-2026 роки</t>
  </si>
  <si>
    <t>Капітальний ремонт житлового фонду (приміщень)</t>
  </si>
  <si>
    <t>Капітальні трансферти підприємствам (установам, організаціям)</t>
  </si>
  <si>
    <t>3220</t>
  </si>
  <si>
    <t>Капітальні трансферти органам державного управління інших рівнів</t>
  </si>
  <si>
    <t>Кредитування - всього</t>
  </si>
  <si>
    <t>Видатки, пов`язані з наданням підтримки внутрішньо перемішеним та/або евакуйованим особам у зв`язку із введенням воєнного стану</t>
  </si>
  <si>
    <t>0813230</t>
  </si>
  <si>
    <t>Утримання та розвиток автомобільних доріг та дорожньої інфраструктури за рахунок коштів місцевого бюджету</t>
  </si>
  <si>
    <t>2010000</t>
  </si>
  <si>
    <t>2017520</t>
  </si>
  <si>
    <t>2019800</t>
  </si>
  <si>
    <t>1219800</t>
  </si>
  <si>
    <t>Код ВКВ/ ТПКВКМБ</t>
  </si>
  <si>
    <t>Відсотки за користування довгостроковим кредитом, що надається з місцевих бюджетів молодим сім'ям та одиноким молодим громадянам на будівництво (реконструкцію) та придбання житла</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</si>
  <si>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</si>
  <si>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</si>
  <si>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</si>
  <si>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0611102</t>
  </si>
  <si>
    <t>1519800</t>
  </si>
  <si>
    <t>3719150</t>
  </si>
  <si>
    <t>Інші дотації з місцевого бюджету</t>
  </si>
  <si>
    <t>Управління житлово-комунального господарства та енергозбереження облдержадміністрації</t>
  </si>
  <si>
    <t>Департамент інфраструктури, розвитку і утримання мережі автомобільних доріг загального користування місцевого значення облдержадміністрації</t>
  </si>
  <si>
    <t>Управління єврорегіональної співпраці облдержадміністрації</t>
  </si>
  <si>
    <t>2717630</t>
  </si>
  <si>
    <t>Забезпечення діяльності бібліотек</t>
  </si>
  <si>
    <t>Забезпечення діяльності музеїв i виставок</t>
  </si>
  <si>
    <t>Програма фінансового забезпечення розвитку транскордонної та міжрегіональної співпраці органів місцевого самоврядування Закарпатської області на 2022-2024 роки</t>
  </si>
  <si>
    <t>Програма забезпечення виконання рішень судів та інших виконавчих документів на 2022 - 2024 роки</t>
  </si>
  <si>
    <t>Програма фінансової підтримки комунально-експлуатаційного, автотранспортного господарства обласної ради і облдержадміністрації та збереження адмінбудинку (пл. Народна, 4) як пам'ятки архітектури на 2022-2024 роки</t>
  </si>
  <si>
    <t>Регіональна програма «Турбота» щодо посилення соціального захисту громадян на 2022-2024 роки</t>
  </si>
  <si>
    <t>0712010
0712020
0712040
0712050
0712060
0712100
0712130
0712151
0712152 
0717361</t>
  </si>
  <si>
    <t>Програма розвитку та підтримки комунальних закладів охорони здоров’я Закарпатської області на 2022 – 2026 роки</t>
  </si>
  <si>
    <t>Програма забезпечення медикаментами, виробами медичного призначення та проведення безкоштовного зубопротезування ветеранів війни та пільгової категорії населення області на 2022-2026 роки</t>
  </si>
  <si>
    <t>Державне управлiння</t>
  </si>
  <si>
    <t>1000</t>
  </si>
  <si>
    <t>Освiта</t>
  </si>
  <si>
    <t>2000</t>
  </si>
  <si>
    <t>Охорона здоров'я</t>
  </si>
  <si>
    <t>3000</t>
  </si>
  <si>
    <t>Програма підвищення ефективності функціонування Закарпатського обласного комунального підприємства «Міжнародний аеропорт «Ужгород» на 2021-2024 роки</t>
  </si>
  <si>
    <t>Програма підтримки національних меншин та розвитку міжнаціональних відносин у Закарпатській області на 2021-2025 роки</t>
  </si>
  <si>
    <t>Програма «Центр культур національних меншин Закарпаття»  на 2021-2025 роки</t>
  </si>
  <si>
    <t>Обласна програма забезпечення жителів області, які страждають на рідкісні (орфанні) захворювання, лікарськими засобами та відповідними харчовими продуктами для спеціального дієтичного споживання на 2021-2025 роки</t>
  </si>
  <si>
    <t>Обласна програма «Цукровий діабет» на 2021-2025 роки</t>
  </si>
  <si>
    <t>Регіональна програма сімейної, ґендерної політики, запобігання та протидії домашньому насильству, протидії торгівлі людьми на 2021-2025 роки</t>
  </si>
  <si>
    <t>Придбання землі та нематеріальних активів</t>
  </si>
  <si>
    <t>0919800</t>
  </si>
  <si>
    <t>1014010</t>
  </si>
  <si>
    <t>Податок на прибуток підприємств</t>
  </si>
  <si>
    <t>2719800</t>
  </si>
  <si>
    <t>2810000</t>
  </si>
  <si>
    <t>2818340</t>
  </si>
  <si>
    <t>3010000</t>
  </si>
  <si>
    <t>3018110</t>
  </si>
  <si>
    <t>3019800</t>
  </si>
  <si>
    <t>3710000</t>
  </si>
  <si>
    <t>3719130</t>
  </si>
  <si>
    <t>3719800</t>
  </si>
  <si>
    <t>Податкові надходження</t>
  </si>
  <si>
    <t>Податки на доходи, податки на прибуток, податки на збільшення ринкової вартості</t>
  </si>
  <si>
    <t>Податок та збір на доходи фізичних осіб</t>
  </si>
  <si>
    <t>9700</t>
  </si>
  <si>
    <t>Субвенції з місцевого бюджету іншим місцевим бюджетам на здійснення програм та заходів за рахунок коштів  місцевих бюджетів</t>
  </si>
  <si>
    <t>Членські внески до асоціацій органів місцевого самоврядування</t>
  </si>
  <si>
    <t>Облдержадміністрація</t>
  </si>
  <si>
    <t>Інші програми та заходи у сфері освіти</t>
  </si>
  <si>
    <t>Забезпечення діяльності інших закладів у сфері соціального захисту і соціального забезпечення</t>
  </si>
  <si>
    <t>фінансування видатків інформаційно-консультаційних послуг з питань проведення стратегічної екологічної оцінки детального плану території для будівництва та обслуговування індустріального парку "Кам'янське Індастрі"  та розроблення детального плану території для будівництва та обслуговування індустріального парку "Кам'янське Індастрі"</t>
  </si>
  <si>
    <t>Повернення інших внутрішніх кредитів</t>
  </si>
  <si>
    <t>Дефіцит-профіцит (джерела фінансування)</t>
  </si>
  <si>
    <t>На кінець періоду</t>
  </si>
  <si>
    <t>Кошти, що передаються із загального фонду бюджету до бюджету розвитку (спеціального фонду) </t>
  </si>
  <si>
    <t>інші розрахунки</t>
  </si>
  <si>
    <t>Централізовані заходи з лікування хворих на цукровий та нецукровий діабет</t>
  </si>
  <si>
    <t>Централізовані заходи з лікування онкологічних хворих</t>
  </si>
  <si>
    <t>Департамент соціального захисту населення облдержадміністрації</t>
  </si>
  <si>
    <t>Пільгове медичне обслуговування осіб, які постраждали внаслідок Чорнобильської катастрофи</t>
  </si>
  <si>
    <t>Видатки на поховання учасників бойових дій та осіб з інвалідністю внаслідок війни</t>
  </si>
  <si>
    <t>Забезпечення соціальними послугами стаціонарного догляду з наданням місця для проживання дітей з вадами фізичного та розумового розвитку</t>
  </si>
  <si>
    <t>0613230</t>
  </si>
  <si>
    <t>Фінансова підтримка дитячо-юнацьких спортивних шкіл фізкультурно-спортивних товариств</t>
  </si>
  <si>
    <t>Забезпечення підготовки спортсменів школами вищої спортивної майстерності</t>
  </si>
  <si>
    <t>Надходження бюджетних установ від додаткової (господарської) діяльності</t>
  </si>
  <si>
    <t>Плата за оренду майна бюджетних установ, що здійснюється відповідно до Закону України "Про оренду державного та комунального майна"</t>
  </si>
  <si>
    <t>Надходження бюджетних установ від реалізації в установленому порядку майна (крім нерухомого майна)</t>
  </si>
  <si>
    <t>Інші джерела власних надходжень бюджетних установ</t>
  </si>
  <si>
    <t>Відхилення (+,-)</t>
  </si>
  <si>
    <t>ДОХОДИ-всього</t>
  </si>
  <si>
    <t>ВИДАТКИ - всього</t>
  </si>
  <si>
    <t>0100</t>
  </si>
  <si>
    <t xml:space="preserve">Уточнений план на 2024 рік </t>
  </si>
  <si>
    <t>Від Європейського Союзу, урядів іноземних держав, міжнародних організацій, донорських установ</t>
  </si>
  <si>
    <t>Надходження в рамках програм допомоги Європейського Союзу, урядів іноземних держав, міжнародних організацій, донорських установ</t>
  </si>
  <si>
    <t>Надходження в рамках програм допомоги урядів іноземних держав, міжнародних організацій, донорських установ</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</si>
  <si>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</si>
  <si>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2716084     2718821</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</si>
  <si>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за рахунок коштів місцевого бюджету</t>
  </si>
  <si>
    <t>Надання загальної середньої освіти спеціалізованими закладами загальної середньої освіти за рахунок коштів місцевого бюджету</t>
  </si>
  <si>
    <t>Забезпечення належних умов для виховання та розвитку дітей-сиріт і дітей, позбавлених батьківського піклування, в дитячих будинках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</si>
  <si>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</si>
  <si>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</si>
  <si>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</si>
  <si>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Забезпечення належних умов для виховання та розвитку дітей-сиріт і дітей, позбавлених батьківського піклування, в дитячих будинках за рахунок освітньої субвенції</t>
  </si>
  <si>
    <t>Забезпечення діяльності інших закладів у сфері освіти</t>
  </si>
  <si>
    <t>0611141</t>
  </si>
  <si>
    <t>Здійснення заходів та реалізація проектів на виконання Державної цільової соціальної програми `Молодь України`</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</si>
  <si>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</si>
  <si>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Податок на прибуток підприємств, який сплачують інші платники</t>
  </si>
  <si>
    <t>Податок на прибуток фінансових установ, включаючи філіали аналогічних організацій, розташованих на території України, за винятком страхових організацій  </t>
  </si>
  <si>
    <t>Інші надходження  </t>
  </si>
  <si>
    <t>Адміністративні штрафи та інші санкції </t>
  </si>
  <si>
    <t>21081100</t>
  </si>
  <si>
    <t>Додаткова дотація з державного бюджету місцевим бюджетам на компенсацію комунальним закладам, державним закладам освіти, що передані на фінансування з місцевих бюджетів, та закладам спільної власності територіальних громад області та району, що перебувають в управлінні обласних та районних рад</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</si>
  <si>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</si>
  <si>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41020100</t>
  </si>
  <si>
    <t>41020200</t>
  </si>
  <si>
    <t>41021300</t>
  </si>
  <si>
    <t/>
  </si>
  <si>
    <t>Всього видатків:</t>
  </si>
  <si>
    <t xml:space="preserve">Виконання видатків обласного бюджету </t>
  </si>
  <si>
    <t>Всього по програмі</t>
  </si>
  <si>
    <t>01</t>
  </si>
  <si>
    <t>Обласна рада</t>
  </si>
  <si>
    <t>02</t>
  </si>
  <si>
    <t>06</t>
  </si>
  <si>
    <t>07</t>
  </si>
  <si>
    <t>Департамент охорони здоров'я облдерадміністрації</t>
  </si>
  <si>
    <t>Виконання доходів обласного бюджету</t>
  </si>
  <si>
    <t>грн.</t>
  </si>
  <si>
    <t>0127322</t>
  </si>
  <si>
    <t>0717322</t>
  </si>
  <si>
    <t>Будівництво інших об`єктів комунальної власності</t>
  </si>
  <si>
    <t>1517368</t>
  </si>
  <si>
    <t>Виконання інвестиційних проектів за рахунок субвенцій з інших бюджетів</t>
  </si>
  <si>
    <t>Утримання та розвиток місцевих аеропортів</t>
  </si>
  <si>
    <t>1917430</t>
  </si>
  <si>
    <t>Інші заходи у сфері зв'язку, телекомунікації та інформатики</t>
  </si>
  <si>
    <t>2017530</t>
  </si>
  <si>
    <t>1217640</t>
  </si>
  <si>
    <t>Заходи з енергозбереження</t>
  </si>
  <si>
    <t>3018240</t>
  </si>
  <si>
    <t>2619800</t>
  </si>
  <si>
    <t>2719770</t>
  </si>
  <si>
    <t>Закарпатська обласна державна адміністрація</t>
  </si>
  <si>
    <t>Департамент освіти і науки, молоді та спорту Закарпатської обласної державної адміністрації</t>
  </si>
  <si>
    <t>Департамент  охорони здоров`я Закарпатської обласної державної адміністрації</t>
  </si>
  <si>
    <t>Департамент соціального захисту населення Закарпатської обласної державної адміністрації</t>
  </si>
  <si>
    <t>Управління містобудування та архітектури Закарпатської обласної державної адміністрації</t>
  </si>
  <si>
    <t>Департамент інфраструктури, розвитку і утримання мережі автомобільних доріг загального користування місцевого значення Закарпатської обласної державної адміністрації</t>
  </si>
  <si>
    <t>Управління цифрового розвитку, цифрових трансформацій і цифровізації Закарпатської обласної державної адміністрації</t>
  </si>
  <si>
    <t>Департамент стратегічних комунікацій, національностей та релігій Закарпатської обласної державної адміністрації</t>
  </si>
  <si>
    <t>Департамент агропромислового розвитку Закарпатської обласної державної адміністрації</t>
  </si>
  <si>
    <t>Управління єврорегіональної співпраці Закарпатської обласної державної адміністрації</t>
  </si>
  <si>
    <t>Управлiння туризму та курортiв Закарпатської обласної державної адмiнiстрацiї</t>
  </si>
  <si>
    <t>Департамент економічного та регіонального розвитку Закарпатської обласної державної адміністрації</t>
  </si>
  <si>
    <t>Департамент екології та природних ресурсів Закарпатської обласної державної адміністрації</t>
  </si>
  <si>
    <t>Управління цивільного захисту Закарпатської обласної державної адміністрації</t>
  </si>
  <si>
    <t>Департамент фінансів Закарпатської обласної державної адміністрації</t>
  </si>
  <si>
    <t>41032900</t>
  </si>
  <si>
    <t>41033000</t>
  </si>
  <si>
    <t>41033900</t>
  </si>
  <si>
    <t>Регіональна програма розвитку автомобільних доріг загального користування місцевого значення на 2023-2026 роки</t>
  </si>
  <si>
    <t>41053900</t>
  </si>
  <si>
    <t>Регіональна програма розвитку фізичної культури і спорту на 2021-2024 роки</t>
  </si>
  <si>
    <t>0615011</t>
  </si>
  <si>
    <t>0615012</t>
  </si>
  <si>
    <t>0615021</t>
  </si>
  <si>
    <t>0615022</t>
  </si>
  <si>
    <t>0615031</t>
  </si>
  <si>
    <t>0615032</t>
  </si>
  <si>
    <t>0615033</t>
  </si>
  <si>
    <t>0615061</t>
  </si>
  <si>
    <t>Податок на доходи фізичних осіб, що сплачується податковими агентами, із доходів платника податку у вигляді заробітної плати</t>
  </si>
  <si>
    <t>Управління цифрового розвитку, цифрових трансформацій і цифровізації облдержадміністрації</t>
  </si>
  <si>
    <t>Регіональна програма інформатизації Цифрове Закарпаття  на 2023-2025 роки</t>
  </si>
  <si>
    <t>Програма підтримки фінансово-господарської діяльності КП "Закарпатський інформаційно-аналітичний центр" Закарпатської обласної ради</t>
  </si>
  <si>
    <t>Департамент стратегічних комунікацій, національностей та релігій облдержадміністрації</t>
  </si>
  <si>
    <t>Департамент економічного та регіонального розвитку облдержадміністрації</t>
  </si>
  <si>
    <t>Податок на доходи фізичних осіб, що сплачується податковими агентами, із доходів платника податку інших ніж заробітна плата</t>
  </si>
  <si>
    <t>Управління капітального будівництва Закарпатської обласної державної адміністрації</t>
  </si>
  <si>
    <t>Програма розвитку і підтримки тваринництва та переробки сільськогосподарської продукції в області на 2021-2025 роки</t>
  </si>
  <si>
    <t>Програма розвитку та підтримки галузі рослинництва в області на 2021-2025 роки</t>
  </si>
  <si>
    <t>Програма розвитку транскордонного співробітництва Закарпатської області на 2021-2027 роки</t>
  </si>
  <si>
    <t>Зміни обсягів готівкових коштів</t>
  </si>
  <si>
    <t>На початок періоду</t>
  </si>
  <si>
    <t>На кінець звітного періоду</t>
  </si>
  <si>
    <t>Кошти, що передаються із загального фонду бюджету до бюджету розвитку (спеціального фонду)</t>
  </si>
  <si>
    <t>Інші розрахунки</t>
  </si>
  <si>
    <t>№ п/п</t>
  </si>
  <si>
    <t>Назва адміністративно-територіальних одиниць/ напрямку субвенції</t>
  </si>
  <si>
    <t>Уточнений план на рік</t>
  </si>
  <si>
    <t>1</t>
  </si>
  <si>
    <t>Податок на прибуток підприємств на особливих умовах, що сплачується резидентами Дія Сіті</t>
  </si>
  <si>
    <t>Податок на доходи фізичних осіб у вигляді мінімального податкового зобов'язання, що підлягає сплаті фізичними особами</t>
  </si>
  <si>
    <t>3200</t>
  </si>
  <si>
    <t>Капітальні трансферти</t>
  </si>
  <si>
    <t>3210</t>
  </si>
  <si>
    <t>0127321</t>
  </si>
  <si>
    <t>0127325</t>
  </si>
  <si>
    <t>Будівництво споруд,установ та закладів фізичної культури і спорту</t>
  </si>
  <si>
    <t>Найменування головного розпорядника, відповідального виконавця, бюджетної програми або напряму видатків згідно з типовою відомчою/ТПКВКМБ</t>
  </si>
  <si>
    <t>Спеціальний  фонд</t>
  </si>
  <si>
    <t>% виконання звітної дати до уточненого плану на рік</t>
  </si>
  <si>
    <t>% виконання до уточненого плану на рік та кошторисних призначень на рік (власні надходження)</t>
  </si>
  <si>
    <t>0100000</t>
  </si>
  <si>
    <t>Обласна рада(головний розпорядник)</t>
  </si>
  <si>
    <t>0110000</t>
  </si>
  <si>
    <t>Обласна рада (відповідльний виконавець)</t>
  </si>
  <si>
    <t>0110150</t>
  </si>
  <si>
    <t>0120000</t>
  </si>
  <si>
    <t>0120180</t>
  </si>
  <si>
    <t>0117630</t>
  </si>
  <si>
    <t>0117680</t>
  </si>
  <si>
    <t>0210000</t>
  </si>
  <si>
    <t>0213241</t>
  </si>
  <si>
    <t>0216090</t>
  </si>
  <si>
    <t>0217413</t>
  </si>
  <si>
    <t>0218220</t>
  </si>
  <si>
    <t>0219800</t>
  </si>
  <si>
    <t>0610000</t>
  </si>
  <si>
    <t>0611120</t>
  </si>
  <si>
    <t>0619310</t>
  </si>
  <si>
    <t>0619800</t>
  </si>
  <si>
    <t>0710000</t>
  </si>
  <si>
    <t>0711120</t>
  </si>
  <si>
    <t>0712010</t>
  </si>
  <si>
    <t>0712020</t>
  </si>
  <si>
    <t>0712040</t>
  </si>
  <si>
    <t>0712050</t>
  </si>
  <si>
    <t>0712060</t>
  </si>
  <si>
    <t>0712070</t>
  </si>
  <si>
    <t>0712100</t>
  </si>
  <si>
    <t>0712130</t>
  </si>
  <si>
    <t>0712142</t>
  </si>
  <si>
    <t>0712144</t>
  </si>
  <si>
    <t>0712145</t>
  </si>
  <si>
    <t>0712151</t>
  </si>
  <si>
    <t>0712152</t>
  </si>
  <si>
    <t>0719800</t>
  </si>
  <si>
    <t>0810000</t>
  </si>
  <si>
    <t>0813050</t>
  </si>
  <si>
    <t>0813090</t>
  </si>
  <si>
    <t>0813101</t>
  </si>
  <si>
    <t>0813102</t>
  </si>
  <si>
    <t>0813105</t>
  </si>
  <si>
    <t>0813111</t>
  </si>
  <si>
    <t>0813121</t>
  </si>
  <si>
    <t>0813122</t>
  </si>
  <si>
    <t>0813123</t>
  </si>
  <si>
    <t>0813140</t>
  </si>
  <si>
    <t>0813200</t>
  </si>
  <si>
    <t>0813241</t>
  </si>
  <si>
    <t>0813242</t>
  </si>
  <si>
    <t>0819800</t>
  </si>
  <si>
    <t>0913111</t>
  </si>
  <si>
    <t>0913112</t>
  </si>
  <si>
    <t>Уточнений план на 2024 рік 
(кошторис - власні надходження)</t>
  </si>
  <si>
    <t>Уточнений план на 2024 рік (спецфонд кошторисні призначення)</t>
  </si>
  <si>
    <t>% виконання 2024 року до 2023 року</t>
  </si>
  <si>
    <t>Заходи державної політики із забезпечення рівних прав та можливостей жінок та чоловіків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</si>
  <si>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</si>
  <si>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Забезпечення обробки інформації з нарахування та виплати допомог і компенсацій</t>
  </si>
  <si>
    <t>Служба у справах дітей облдержадміністрації</t>
  </si>
  <si>
    <t>Заходи державної політики з питань дітей та їх соціального захисту</t>
  </si>
  <si>
    <t>Підготовка кадрів закладами вищої освіти</t>
  </si>
  <si>
    <t>Фінансова підтримка театрів</t>
  </si>
  <si>
    <t>Фінансова підтримка фiлармонiй, художніх і музичних колективів, ансамблів, концертних та циркових організацій</t>
  </si>
  <si>
    <t>Реалізація програм в галузі сільського господарства</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</si>
  <si>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</si>
  <si>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</si>
  <si>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Управління туризму та курортів облдержадміністрації</t>
  </si>
  <si>
    <t>Реалізація програм і заходів в галузі туризму та курортів</t>
  </si>
  <si>
    <t>Сприяння розвитку малого та середнього підприємництва</t>
  </si>
  <si>
    <t>Інші заходи, пов'язані з економічною діяльністю</t>
  </si>
  <si>
    <t>Природоохоронні заходи за рахунок цільових фондів</t>
  </si>
  <si>
    <t>за 9 місяців 2024 року</t>
  </si>
  <si>
    <t>Інформація про виконання обласного бюджету за 9 місяців 2023 та 2024 року</t>
  </si>
  <si>
    <t>Уточнений план на січень-вересень</t>
  </si>
  <si>
    <t>Профінансо-вано за січень-вересень</t>
  </si>
  <si>
    <t>Залишок асигнувань на січень-вересень</t>
  </si>
  <si>
    <t>0117520</t>
  </si>
  <si>
    <t xml:space="preserve">Програма фінансового забезпечення проєктів міжнародної технічної допомоги Закарпатської області на 2021-2024 роки </t>
  </si>
  <si>
    <t>1217310           1219720</t>
  </si>
  <si>
    <t>Програма розбудови інформаційно-аналітичної системи "Ситуаційний центр "Безпекове Закарпаття" на 2022-2025 роки</t>
  </si>
  <si>
    <t>2716084   2718831      2717640</t>
  </si>
  <si>
    <t>Програма покращення житлових умов мешканців Закарпатської області та військовослужбовців Збройних Сил України, членів їх сімей "Власний дім" на 2021-2025 роки</t>
  </si>
  <si>
    <t>Інформація про фінансування програм із
обласного бюджету  у 2024 році за станом на 01.10.2024 року</t>
  </si>
  <si>
    <t>Уточнений план на вересень</t>
  </si>
  <si>
    <t>Профінансовано за січень-вересень</t>
  </si>
  <si>
    <t>Недофінансовано січень-вересень</t>
  </si>
  <si>
    <t>Інші субвенції з місцевого бюджету (На виконання рішення Господарського суду Закарпатської області справи №907/137/21 від 28.10.2021 року та відшкодування судових витрат)</t>
  </si>
  <si>
    <t>фінансування розроблення концепції розвитку індустріального парку "Тячів" та його реєстрація відповідно до чинного законодавства</t>
  </si>
  <si>
    <t>Іршавська міська територіальна громада</t>
  </si>
  <si>
    <t>Придбання контейнерів або баків для збору твердих побутових відходів у населених пунктах громад</t>
  </si>
  <si>
    <t>Бедевлянська сільська територіальна громада</t>
  </si>
  <si>
    <t>Ліквідація наслідків надзвичайної ситуації спричиненої в лютому 2024 році на р.  Тересва в с. Бедевля вище залізничного мосту, проведення заходів із покращення захисту від підтоплення та затоплення територій</t>
  </si>
  <si>
    <t>11</t>
  </si>
  <si>
    <t>Білківська сільська територіальна громада</t>
  </si>
  <si>
    <t>Богданська сільська територіальна громада</t>
  </si>
  <si>
    <t>13</t>
  </si>
  <si>
    <t>Великоберезька сільська територіальна громада</t>
  </si>
  <si>
    <t>Ліквідація несанкціонованих, стихійних  сміттєзвалищ на річці Боржава</t>
  </si>
  <si>
    <t>14</t>
  </si>
  <si>
    <t>Великобичківська селищна територіальна громада</t>
  </si>
  <si>
    <t>Капітальний ремонт системи опалення у закладах освіти Великодобронської територіальної громади, в тому числі виготовлення проектно-кошторисної документації</t>
  </si>
  <si>
    <t>Горінчівська сільська територіальна громада</t>
  </si>
  <si>
    <t>17</t>
  </si>
  <si>
    <t>Драгівська сільська територіальна громада</t>
  </si>
  <si>
    <t>18</t>
  </si>
  <si>
    <t>Дубриницько-Малоберезнянська сільська територіальна громада</t>
  </si>
  <si>
    <t>Закупка матеріалів для проведення поточного ремонту огорожі на території Дубриницького ліцею за адресою:Закарпатська область, Ужгородський район, село Дубриничі, вул.Центральна,73</t>
  </si>
  <si>
    <t>19</t>
  </si>
  <si>
    <t>Жденіївська селищна територіальна громада</t>
  </si>
  <si>
    <t>Колочавська сільська територіальна громада</t>
  </si>
  <si>
    <t>Капітальний ремонт покрівлі даху будівлі Колочавського ліцею Колочавської сільської ради Хустського району Закарпатської області в с. Колочава, вул. Шевченка, 149</t>
  </si>
  <si>
    <t>Капітальний ремонт господарських приміщень Колочавської сільської ради для влаштування пункту збору вторинної сировини (еколого-просвітницького центру для молоді) по вул.Шевченка в с.Колочава Хустського району</t>
  </si>
  <si>
    <t>21</t>
  </si>
  <si>
    <t>Костринська сільська територіальна громада</t>
  </si>
  <si>
    <t>22</t>
  </si>
  <si>
    <t>Міжгірська селищна територіальна громада</t>
  </si>
  <si>
    <t>Пилипецька сільська територіальна громада</t>
  </si>
  <si>
    <t>Капітальний ремонт будівлі гуртожитку Пилипецького ЗЗСО Пилипецької сільської ради Закарпатської області (для розміщення внутрішньо переміщених (евакуйованих) осіб) в с.Пилипець,20</t>
  </si>
  <si>
    <t>Рахівська міська територіальна громада</t>
  </si>
  <si>
    <t>Хустська міська територіальна громада</t>
  </si>
  <si>
    <t xml:space="preserve">Будівництво ділянки міського водопроводу по вул.Ластовча в м.Хуст.Коригування </t>
  </si>
  <si>
    <t>Ясінянська селищна територіальна громада</t>
  </si>
  <si>
    <t>Придбання пресу для пресування вторинної сировини</t>
  </si>
  <si>
    <t>Інформація про використання коштів субвенцій із обласного бюджету 
у 2024 році за станом на 01.10.2024 року</t>
  </si>
  <si>
    <t>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11-14 частини другої статті 7 або учасниками бойових дій відповідно до пунктів 19-21 частини першої статті 6 Закону України «Про статус ветеранів війни, гарантії їх соціального захисту», та які потребують поліпшення житлових умов</t>
  </si>
  <si>
    <t>Субвенція з місцевого бюджету на створення мережі спеціалізованих служб підтримки осіб, які постраждали від домашнього насильства та/або насильства за ознакою статі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</si>
  <si>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</si>
  <si>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</si>
  <si>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</si>
  <si>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</si>
  <si>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державного бюджету місцевим бюджетам на проектування, відновлення, будівництво, модернізацію, облаштування, ремонт об`єктів будівництва громадського призначення, соціальної сфери, культурної спадщини, житлово-комунального господарства, інших об'єктів, що мають вплив на життєдіяльність населення</t>
  </si>
  <si>
    <t>Субвенція з державного бюджету місцевим бюджетам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t>
  </si>
  <si>
    <t>Субвенція з державного бюджету місцевим бюджетам на забезпечення якісної, сучасної та доступної загальної середньої освіти `Нова українська школа`</t>
  </si>
  <si>
    <t>12000000</t>
  </si>
  <si>
    <t>12020000</t>
  </si>
  <si>
    <t>Податок з власників транспортних засобів та інших самохідних машин і механізмів</t>
  </si>
  <si>
    <t>12020900</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</si>
  <si>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</si>
  <si>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</si>
  <si>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0619350</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</si>
  <si>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</si>
  <si>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0819241</t>
  </si>
  <si>
    <t>0819242</t>
  </si>
  <si>
    <t>0819243</t>
  </si>
  <si>
    <t>2717640</t>
  </si>
  <si>
    <t>0127340</t>
  </si>
  <si>
    <t>Проектування, реставрація та охорона пам`яток архітектури</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</si>
  <si>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</si>
  <si>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0611181</t>
  </si>
  <si>
    <t>0611251</t>
  </si>
  <si>
    <t>0611252</t>
  </si>
  <si>
    <t>Співфінансування заходів, що реалізуються за рахунок субвенції з державного бюджету місцевим бюджетам на придбання шкільних автобусів</t>
  </si>
  <si>
    <t>Виконання заходів щодо придбання шкільних автобусів за рахунок субвенції з державного бюджету місцевим бюджетам</t>
  </si>
  <si>
    <t>Субвенція з місцевого бюджету на виконання інвестиційних проектів</t>
  </si>
  <si>
    <t>Реставрація пам`яток культури, історії та архітектури</t>
  </si>
  <si>
    <t>Субвенція з державного бюджету місцевим бюджетам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t>
  </si>
  <si>
    <t>Інші надходження до фондів охорони навколишнього природного середовища</t>
  </si>
  <si>
    <t>Рентна плата за користування надрами для видобування кам`яного вугілля коксівного та енергетичного</t>
  </si>
  <si>
    <t>Надання загальної середньої освіти спеціалізованими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</si>
  <si>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 xml:space="preserve">Програма підтримки державної установи "Закарпатська установа виконання покарань (№9) "Західного міжрегіонального управління з питань виконання кримінальних покарань Міністерства юстиції" на 2024 рік </t>
  </si>
  <si>
    <t xml:space="preserve">Програма підтримки ефективності діяльності Територіального управління БЕБ у Закарпатській області на 2023-2025 роки </t>
  </si>
  <si>
    <t xml:space="preserve">Програма профілактики злочинності на території Закарпатської області на 2021-2025 роки </t>
  </si>
  <si>
    <t xml:space="preserve">Програми підвищення спроможності та поліпшення умов несення служби у відділах та відділеннях інспекторів прикордонної служби на українсько-угорському, українсько-румунському державних кордонах (на ділянці відповідальності 27 прикордонного загону), розташованих на території Закарпатської області, на 2022 – 2024 роки </t>
  </si>
  <si>
    <t xml:space="preserve">Програма підтримки управління стратегічних розслідувань в Закарпатській області Департаменту стратегічних розслідувань Національної поліції України на 2023-2026 роки" </t>
  </si>
  <si>
    <t xml:space="preserve">Програма забезпечення заходів у сфері державної безпеки України та ефективності діяльності Управління Служби безпеки України в Закарпатській області на 2024-2026 роки </t>
  </si>
  <si>
    <t xml:space="preserve">Програма підтримки Територіального управління Державного бюро розслідувань, розташованого у місті Львові на 2023-2024 роки </t>
  </si>
  <si>
    <t>грн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</si>
</sst>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_-* #,##0_р_._-;\-* #,##0_р_._-;_-* &quot;-&quot;_р_._-;_-@_-"/>
    <numFmt numFmtId="178" formatCode="_-* #,##0.00_р_._-;\-* #,##0.00_р_._-;_-* &quot;-&quot;??_р_._-;_-@_-"/>
  </numFmts>
  <fonts count="70" x14ac:knownFonts="1">
    <font>
      <sz val="10"/>
      <color indexed="8"/>
      <name val="MS Sans Serif"/>
      <charset val="204"/>
    </font>
    <font>
      <sz val="8"/>
      <name val="Times New Roman"/>
      <family val="1"/>
      <charset val="204"/>
    </font>
    <font>
      <sz val="10"/>
      <name val="Helv"/>
      <charset val="204"/>
    </font>
    <font>
      <b/>
      <sz val="8"/>
      <color indexed="8"/>
      <name val="Times New Roman"/>
      <family val="1"/>
      <charset val="204"/>
    </font>
    <font>
      <sz val="10"/>
      <color indexed="8"/>
      <name val="MS Sans Serif"/>
      <charset val="204"/>
    </font>
    <font>
      <sz val="12"/>
      <name val="Times New Roman Cyr"/>
      <family val="1"/>
      <charset val="204"/>
    </font>
    <font>
      <b/>
      <sz val="10"/>
      <color indexed="8"/>
      <name val="MS Sans Serif"/>
      <charset val="204"/>
    </font>
    <font>
      <sz val="10"/>
      <color indexed="8"/>
      <name val="Times New Roman"/>
      <family val="1"/>
      <charset val="204"/>
    </font>
    <font>
      <sz val="11"/>
      <name val="Times New Roman"/>
      <family val="1"/>
      <charset val="204"/>
    </font>
    <font>
      <sz val="12"/>
      <color indexed="8"/>
      <name val="Times New Roman"/>
      <family val="1"/>
      <charset val="204"/>
    </font>
    <font>
      <sz val="12"/>
      <name val="Times New Roman"/>
      <family val="1"/>
      <charset val="204"/>
    </font>
    <font>
      <b/>
      <sz val="12"/>
      <color indexed="8"/>
      <name val="Times New Roman"/>
      <family val="1"/>
      <charset val="204"/>
    </font>
    <font>
      <b/>
      <sz val="12"/>
      <name val="Times New Roman"/>
      <family val="1"/>
      <charset val="204"/>
    </font>
    <font>
      <sz val="10"/>
      <color indexed="8"/>
      <name val="Times New Roman"/>
      <family val="1"/>
      <charset val="204"/>
    </font>
    <font>
      <sz val="10"/>
      <name val="Times New Roman"/>
      <family val="1"/>
      <charset val="204"/>
    </font>
    <font>
      <b/>
      <i/>
      <sz val="12"/>
      <name val="Times New Roman"/>
      <family val="1"/>
      <charset val="204"/>
    </font>
    <font>
      <sz val="1"/>
      <color indexed="8"/>
      <name val="Courier"/>
    </font>
    <font>
      <b/>
      <sz val="1"/>
      <color indexed="8"/>
      <name val="Courier"/>
    </font>
    <font>
      <sz val="11"/>
      <color indexed="8"/>
      <name val="Calibri"/>
      <family val="2"/>
      <charset val="204"/>
    </font>
    <font>
      <sz val="11"/>
      <color indexed="9"/>
      <name val="Calibri"/>
      <family val="2"/>
      <charset val="204"/>
    </font>
    <font>
      <sz val="11"/>
      <color indexed="44"/>
      <name val="Calibri"/>
      <family val="2"/>
      <charset val="204"/>
    </font>
    <font>
      <sz val="10"/>
      <name val="Arial Cyr"/>
      <charset val="204"/>
    </font>
    <font>
      <sz val="11"/>
      <color indexed="62"/>
      <name val="Calibri"/>
      <family val="2"/>
      <charset val="204"/>
    </font>
    <font>
      <b/>
      <sz val="11"/>
      <color indexed="63"/>
      <name val="Calibri"/>
      <family val="2"/>
      <charset val="204"/>
    </font>
    <font>
      <b/>
      <sz val="11"/>
      <color indexed="52"/>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0"/>
      <name val="Courier New"/>
      <family val="3"/>
      <charset val="204"/>
    </font>
    <font>
      <sz val="10"/>
      <color indexed="8"/>
      <name val="Arial"/>
      <family val="2"/>
      <charset val="204"/>
    </font>
    <font>
      <sz val="11"/>
      <color indexed="10"/>
      <name val="Calibri"/>
      <family val="2"/>
      <charset val="204"/>
    </font>
    <font>
      <b/>
      <sz val="11"/>
      <color indexed="8"/>
      <name val="Calibri"/>
      <family val="2"/>
      <charset val="204"/>
    </font>
    <font>
      <b/>
      <sz val="11"/>
      <color indexed="44"/>
      <name val="Calibri"/>
      <family val="2"/>
      <charset val="204"/>
    </font>
    <font>
      <b/>
      <sz val="18"/>
      <color indexed="62"/>
      <name val="Cambria"/>
      <family val="2"/>
      <charset val="204"/>
    </font>
    <font>
      <sz val="11"/>
      <color indexed="60"/>
      <name val="Calibri"/>
      <family val="2"/>
      <charset val="204"/>
    </font>
    <font>
      <b/>
      <sz val="11"/>
      <color indexed="10"/>
      <name val="Calibri"/>
      <family val="2"/>
      <charset val="204"/>
    </font>
    <font>
      <sz val="11"/>
      <color indexed="20"/>
      <name val="Calibri"/>
      <family val="2"/>
      <charset val="204"/>
    </font>
    <font>
      <i/>
      <sz val="11"/>
      <color indexed="23"/>
      <name val="Calibri"/>
      <family val="2"/>
      <charset val="204"/>
    </font>
    <font>
      <sz val="10"/>
      <name val="Times New Roman"/>
      <family val="1"/>
      <charset val="204"/>
    </font>
    <font>
      <sz val="11"/>
      <color indexed="52"/>
      <name val="Calibri"/>
      <family val="2"/>
      <charset val="204"/>
    </font>
    <font>
      <sz val="11"/>
      <color indexed="19"/>
      <name val="Calibri"/>
      <family val="2"/>
      <charset val="204"/>
    </font>
    <font>
      <b/>
      <sz val="11"/>
      <name val="Times New Roman"/>
      <family val="1"/>
      <charset val="204"/>
    </font>
    <font>
      <b/>
      <sz val="10"/>
      <color indexed="8"/>
      <name val="Times New Roman"/>
      <family val="1"/>
      <charset val="204"/>
    </font>
    <font>
      <sz val="8"/>
      <color indexed="8"/>
      <name val="Times New Roman"/>
      <family val="1"/>
      <charset val="204"/>
    </font>
    <font>
      <sz val="8"/>
      <name val="Arial Cyr"/>
      <charset val="204"/>
    </font>
    <font>
      <b/>
      <sz val="10"/>
      <name val="Times New Roman"/>
      <family val="1"/>
      <charset val="204"/>
    </font>
    <font>
      <sz val="9"/>
      <name val="Times New Roman"/>
      <family val="1"/>
      <charset val="204"/>
    </font>
    <font>
      <sz val="10"/>
      <name val="Arial"/>
      <family val="2"/>
      <charset val="204"/>
    </font>
    <font>
      <sz val="8"/>
      <name val="Times New Roman"/>
      <family val="1"/>
      <charset val="204"/>
    </font>
    <font>
      <b/>
      <sz val="14"/>
      <name val="Times New Roman"/>
      <family val="1"/>
      <charset val="204"/>
    </font>
    <font>
      <sz val="9"/>
      <color indexed="8"/>
      <name val="Times New Roman"/>
      <family val="1"/>
      <charset val="204"/>
    </font>
    <font>
      <sz val="10"/>
      <color indexed="8"/>
      <name val="MS Sans Serif"/>
      <charset val="204"/>
    </font>
    <font>
      <sz val="10"/>
      <name val="Arial"/>
      <family val="2"/>
      <charset val="204"/>
    </font>
    <font>
      <sz val="12"/>
      <color indexed="10"/>
      <name val="Times New Roman"/>
      <family val="1"/>
      <charset val="204"/>
    </font>
    <font>
      <b/>
      <sz val="12"/>
      <color indexed="10"/>
      <name val="Times New Roman"/>
      <family val="1"/>
      <charset val="204"/>
    </font>
    <font>
      <sz val="10"/>
      <color indexed="8"/>
      <name val="Arial"/>
      <family val="2"/>
      <charset val="204"/>
    </font>
    <font>
      <sz val="14"/>
      <name val="Times New Roman"/>
      <family val="1"/>
      <charset val="204"/>
    </font>
    <font>
      <b/>
      <sz val="9"/>
      <color indexed="8"/>
      <name val="Times New Roman"/>
      <family val="1"/>
      <charset val="204"/>
    </font>
    <font>
      <sz val="11"/>
      <color indexed="8"/>
      <name val="Times New Roman"/>
      <family val="1"/>
      <charset val="204"/>
    </font>
    <font>
      <b/>
      <i/>
      <sz val="12"/>
      <color indexed="8"/>
      <name val="Times New Roman"/>
      <family val="1"/>
      <charset val="204"/>
    </font>
    <font>
      <b/>
      <sz val="14"/>
      <name val="Times New Roman"/>
      <family val="1"/>
      <charset val="204"/>
    </font>
    <font>
      <sz val="12"/>
      <color indexed="63"/>
      <name val="Times New Roman"/>
      <family val="1"/>
      <charset val="204"/>
    </font>
    <font>
      <sz val="10"/>
      <name val="Arial"/>
      <family val="2"/>
      <charset val="204"/>
    </font>
    <font>
      <sz val="14"/>
      <name val="Times New Roman"/>
      <family val="1"/>
      <charset val="204"/>
    </font>
    <font>
      <sz val="11"/>
      <color theme="1"/>
      <name val="Calibri"/>
      <family val="2"/>
      <charset val="204"/>
      <scheme val="minor"/>
    </font>
    <font>
      <sz val="10"/>
      <color theme="1"/>
      <name val="Calibri"/>
      <family val="2"/>
      <charset val="204"/>
      <scheme val="minor"/>
    </font>
    <font>
      <sz val="12"/>
      <color theme="1"/>
      <name val="Times New Roman"/>
      <family val="1"/>
      <charset val="204"/>
    </font>
    <font>
      <b/>
      <sz val="12"/>
      <color theme="1"/>
      <name val="Times New Roman"/>
      <family val="1"/>
      <charset val="204"/>
    </font>
    <font>
      <sz val="12"/>
      <color rgb="FF333333"/>
      <name val="Times New Roman"/>
      <family val="1"/>
      <charset val="204"/>
    </font>
  </fonts>
  <fills count="33">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6"/>
      </patternFill>
    </fill>
    <fill>
      <patternFill patternType="solid">
        <fgColor indexed="55"/>
      </patternFill>
    </fill>
    <fill>
      <patternFill patternType="solid">
        <fgColor indexed="9"/>
        <bgColor indexed="26"/>
      </patternFill>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s>
  <borders count="20">
    <border>
      <left/>
      <right/>
      <top/>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8"/>
      </left>
      <right style="thin">
        <color indexed="8"/>
      </right>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94">
    <xf numFmtId="0" fontId="0" fillId="0" borderId="0"/>
    <xf numFmtId="0" fontId="16" fillId="0" borderId="0">
      <protection locked="0"/>
    </xf>
    <xf numFmtId="0" fontId="16" fillId="0" borderId="0">
      <protection locked="0"/>
    </xf>
    <xf numFmtId="0" fontId="16" fillId="0" borderId="0">
      <protection locked="0"/>
    </xf>
    <xf numFmtId="0" fontId="17" fillId="0" borderId="0">
      <protection locked="0"/>
    </xf>
    <xf numFmtId="0" fontId="17" fillId="0" borderId="0">
      <protection locked="0"/>
    </xf>
    <xf numFmtId="0" fontId="16" fillId="0" borderId="1">
      <protection locked="0"/>
    </xf>
    <xf numFmtId="0" fontId="18" fillId="2"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2"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4"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6"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3"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7" borderId="0" applyNumberFormat="0" applyBorder="0" applyAlignment="0" applyProtection="0"/>
    <xf numFmtId="0" fontId="18" fillId="5" borderId="0" applyNumberFormat="0" applyBorder="0" applyAlignment="0" applyProtection="0"/>
    <xf numFmtId="0" fontId="18" fillId="9" borderId="0" applyNumberFormat="0" applyBorder="0" applyAlignment="0" applyProtection="0"/>
    <xf numFmtId="0" fontId="18" fillId="7"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2"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12" borderId="0" applyNumberFormat="0" applyBorder="0" applyAlignment="0" applyProtection="0"/>
    <xf numFmtId="0" fontId="18" fillId="8"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5" borderId="0" applyNumberFormat="0" applyBorder="0" applyAlignment="0" applyProtection="0"/>
    <xf numFmtId="0" fontId="18" fillId="15" borderId="0" applyNumberFormat="0" applyBorder="0" applyAlignment="0" applyProtection="0"/>
    <xf numFmtId="0" fontId="18" fillId="9"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4" borderId="0" applyNumberFormat="0" applyBorder="0" applyAlignment="0" applyProtection="0"/>
    <xf numFmtId="0" fontId="18" fillId="9" borderId="0" applyNumberFormat="0" applyBorder="0" applyAlignment="0" applyProtection="0"/>
    <xf numFmtId="0" fontId="18" fillId="7"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0" fillId="17"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20" fillId="11"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20" fillId="12"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20" fillId="17"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0" fillId="5" borderId="0" applyNumberFormat="0" applyBorder="0" applyAlignment="0" applyProtection="0"/>
    <xf numFmtId="0" fontId="19" fillId="9" borderId="0" applyNumberFormat="0" applyBorder="0" applyAlignment="0" applyProtection="0"/>
    <xf numFmtId="0" fontId="19" fillId="20" borderId="0" applyNumberFormat="0" applyBorder="0" applyAlignment="0" applyProtection="0"/>
    <xf numFmtId="0" fontId="19" fillId="15" borderId="0" applyNumberFormat="0" applyBorder="0" applyAlignment="0" applyProtection="0"/>
    <xf numFmtId="0" fontId="19" fillId="4" borderId="0" applyNumberFormat="0" applyBorder="0" applyAlignment="0" applyProtection="0"/>
    <xf numFmtId="0" fontId="19" fillId="9" borderId="0" applyNumberFormat="0" applyBorder="0" applyAlignment="0" applyProtection="0"/>
    <xf numFmtId="0" fontId="19" fillId="11" borderId="0" applyNumberFormat="0" applyBorder="0" applyAlignment="0" applyProtection="0"/>
    <xf numFmtId="0" fontId="21" fillId="0" borderId="0"/>
    <xf numFmtId="0" fontId="63" fillId="0" borderId="0"/>
    <xf numFmtId="0" fontId="19" fillId="21" borderId="0" applyNumberFormat="0" applyBorder="0" applyAlignment="0" applyProtection="0"/>
    <xf numFmtId="0" fontId="20" fillId="17" borderId="0" applyNumberFormat="0" applyBorder="0" applyAlignment="0" applyProtection="0"/>
    <xf numFmtId="0" fontId="19" fillId="22" borderId="0" applyNumberFormat="0" applyBorder="0" applyAlignment="0" applyProtection="0"/>
    <xf numFmtId="0" fontId="20" fillId="22" borderId="0" applyNumberFormat="0" applyBorder="0" applyAlignment="0" applyProtection="0"/>
    <xf numFmtId="0" fontId="19" fillId="23" borderId="0" applyNumberFormat="0" applyBorder="0" applyAlignment="0" applyProtection="0"/>
    <xf numFmtId="0" fontId="20" fillId="23" borderId="0" applyNumberFormat="0" applyBorder="0" applyAlignment="0" applyProtection="0"/>
    <xf numFmtId="0" fontId="19" fillId="18" borderId="0" applyNumberFormat="0" applyBorder="0" applyAlignment="0" applyProtection="0"/>
    <xf numFmtId="0" fontId="20" fillId="24" borderId="0" applyNumberFormat="0" applyBorder="0" applyAlignment="0" applyProtection="0"/>
    <xf numFmtId="0" fontId="19" fillId="17" borderId="0" applyNumberFormat="0" applyBorder="0" applyAlignment="0" applyProtection="0"/>
    <xf numFmtId="0" fontId="20" fillId="17" borderId="0" applyNumberFormat="0" applyBorder="0" applyAlignment="0" applyProtection="0"/>
    <xf numFmtId="0" fontId="19" fillId="20" borderId="0" applyNumberFormat="0" applyBorder="0" applyAlignment="0" applyProtection="0"/>
    <xf numFmtId="0" fontId="20" fillId="20" borderId="0" applyNumberFormat="0" applyBorder="0" applyAlignment="0" applyProtection="0"/>
    <xf numFmtId="0" fontId="19" fillId="25" borderId="0" applyNumberFormat="0" applyBorder="0" applyAlignment="0" applyProtection="0"/>
    <xf numFmtId="0" fontId="19" fillId="20" borderId="0" applyNumberFormat="0" applyBorder="0" applyAlignment="0" applyProtection="0"/>
    <xf numFmtId="0" fontId="19" fillId="15" borderId="0" applyNumberFormat="0" applyBorder="0" applyAlignment="0" applyProtection="0"/>
    <xf numFmtId="0" fontId="19" fillId="24" borderId="0" applyNumberFormat="0" applyBorder="0" applyAlignment="0" applyProtection="0"/>
    <xf numFmtId="0" fontId="19" fillId="17" borderId="0" applyNumberFormat="0" applyBorder="0" applyAlignment="0" applyProtection="0"/>
    <xf numFmtId="0" fontId="19" fillId="22" borderId="0" applyNumberFormat="0" applyBorder="0" applyAlignment="0" applyProtection="0"/>
    <xf numFmtId="0" fontId="22" fillId="5" borderId="2" applyNumberFormat="0" applyAlignment="0" applyProtection="0"/>
    <xf numFmtId="0" fontId="23" fillId="12" borderId="3" applyNumberFormat="0" applyAlignment="0" applyProtection="0"/>
    <xf numFmtId="0" fontId="23" fillId="3" borderId="3" applyNumberFormat="0" applyAlignment="0" applyProtection="0"/>
    <xf numFmtId="0" fontId="24" fillId="12" borderId="2" applyNumberFormat="0" applyAlignment="0" applyProtection="0"/>
    <xf numFmtId="0" fontId="24" fillId="3" borderId="2" applyNumberFormat="0" applyAlignment="0" applyProtection="0"/>
    <xf numFmtId="0" fontId="25" fillId="9" borderId="0" applyNumberFormat="0" applyBorder="0" applyAlignment="0" applyProtection="0"/>
    <xf numFmtId="0" fontId="26" fillId="0" borderId="4"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1" fillId="0" borderId="0"/>
    <xf numFmtId="0" fontId="63" fillId="0" borderId="0"/>
    <xf numFmtId="0" fontId="29" fillId="0" borderId="0"/>
    <xf numFmtId="0" fontId="66" fillId="0" borderId="0"/>
    <xf numFmtId="0" fontId="65" fillId="0" borderId="0"/>
    <xf numFmtId="0" fontId="21" fillId="0" borderId="0"/>
    <xf numFmtId="0" fontId="21"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56" fillId="0" borderId="0">
      <alignment vertical="top"/>
    </xf>
    <xf numFmtId="0" fontId="32" fillId="0" borderId="7" applyNumberFormat="0" applyFill="0" applyAlignment="0" applyProtection="0"/>
    <xf numFmtId="0" fontId="32" fillId="0" borderId="8" applyNumberFormat="0" applyFill="0" applyAlignment="0" applyProtection="0"/>
    <xf numFmtId="0" fontId="33" fillId="26" borderId="9" applyNumberFormat="0" applyAlignment="0" applyProtection="0"/>
    <xf numFmtId="0" fontId="34" fillId="0" borderId="0" applyNumberFormat="0" applyFill="0" applyBorder="0" applyAlignment="0" applyProtection="0"/>
    <xf numFmtId="0" fontId="35" fillId="14" borderId="0" applyNumberFormat="0" applyBorder="0" applyAlignment="0" applyProtection="0"/>
    <xf numFmtId="0" fontId="36" fillId="3" borderId="2" applyNumberFormat="0" applyAlignment="0" applyProtection="0"/>
    <xf numFmtId="0" fontId="21" fillId="0" borderId="0"/>
    <xf numFmtId="0" fontId="14" fillId="0" borderId="0"/>
    <xf numFmtId="0" fontId="4" fillId="0" borderId="0"/>
    <xf numFmtId="0" fontId="4" fillId="0" borderId="0"/>
    <xf numFmtId="0" fontId="53" fillId="0" borderId="0"/>
    <xf numFmtId="0" fontId="5" fillId="0" borderId="0"/>
    <xf numFmtId="0" fontId="4" fillId="0" borderId="0"/>
    <xf numFmtId="0" fontId="21" fillId="0" borderId="0"/>
    <xf numFmtId="0" fontId="4" fillId="0" borderId="0"/>
    <xf numFmtId="0" fontId="21" fillId="0" borderId="0"/>
    <xf numFmtId="0" fontId="21" fillId="0" borderId="0"/>
    <xf numFmtId="0" fontId="21" fillId="0" borderId="0"/>
    <xf numFmtId="0" fontId="21" fillId="0" borderId="0"/>
    <xf numFmtId="0" fontId="21" fillId="0" borderId="0"/>
    <xf numFmtId="0" fontId="2" fillId="0" borderId="0"/>
    <xf numFmtId="0" fontId="4" fillId="0" borderId="0"/>
    <xf numFmtId="0" fontId="2" fillId="0" borderId="0"/>
    <xf numFmtId="0" fontId="21" fillId="0" borderId="0"/>
    <xf numFmtId="0" fontId="32" fillId="0" borderId="10" applyNumberFormat="0" applyFill="0" applyAlignment="0" applyProtection="0"/>
    <xf numFmtId="0" fontId="37" fillId="4" borderId="0" applyNumberFormat="0" applyBorder="0" applyAlignment="0" applyProtection="0"/>
    <xf numFmtId="0" fontId="37" fillId="4" borderId="0" applyNumberFormat="0" applyBorder="0" applyAlignment="0" applyProtection="0"/>
    <xf numFmtId="0" fontId="37" fillId="8" borderId="0" applyNumberFormat="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1" fillId="7" borderId="11" applyNumberFormat="0" applyFont="0" applyAlignment="0" applyProtection="0"/>
    <xf numFmtId="0" fontId="21" fillId="7" borderId="11" applyNumberFormat="0" applyFont="0" applyAlignment="0" applyProtection="0"/>
    <xf numFmtId="0" fontId="48" fillId="7" borderId="11" applyNumberFormat="0" applyFont="0" applyAlignment="0" applyProtection="0"/>
    <xf numFmtId="0" fontId="39" fillId="7" borderId="11" applyNumberFormat="0" applyFont="0" applyAlignment="0" applyProtection="0"/>
    <xf numFmtId="0" fontId="23" fillId="3" borderId="3" applyNumberFormat="0" applyAlignment="0" applyProtection="0"/>
    <xf numFmtId="0" fontId="23" fillId="27" borderId="3" applyNumberFormat="0" applyAlignment="0" applyProtection="0"/>
    <xf numFmtId="0" fontId="40" fillId="0" borderId="12" applyNumberFormat="0" applyFill="0" applyAlignment="0" applyProtection="0"/>
    <xf numFmtId="0" fontId="41" fillId="14" borderId="0" applyNumberFormat="0" applyBorder="0" applyAlignment="0" applyProtection="0"/>
    <xf numFmtId="0" fontId="2" fillId="0" borderId="0"/>
    <xf numFmtId="0" fontId="38" fillId="0" borderId="0" applyNumberFormat="0" applyFill="0" applyBorder="0" applyAlignment="0" applyProtection="0"/>
    <xf numFmtId="0" fontId="31" fillId="0" borderId="0" applyNumberFormat="0" applyFill="0" applyBorder="0" applyAlignment="0" applyProtection="0"/>
    <xf numFmtId="177" fontId="21" fillId="0" borderId="0" applyFont="0" applyFill="0" applyBorder="0" applyAlignment="0" applyProtection="0"/>
    <xf numFmtId="178" fontId="21" fillId="0" borderId="0" applyFont="0" applyFill="0" applyBorder="0" applyAlignment="0" applyProtection="0"/>
    <xf numFmtId="0" fontId="25" fillId="6" borderId="0" applyNumberFormat="0" applyBorder="0" applyAlignment="0" applyProtection="0"/>
    <xf numFmtId="0" fontId="16" fillId="0" borderId="0">
      <protection locked="0"/>
    </xf>
  </cellStyleXfs>
  <cellXfs count="361">
    <xf numFmtId="0" fontId="0" fillId="0" borderId="0" xfId="0" applyNumberFormat="1" applyFill="1" applyBorder="1" applyAlignment="1" applyProtection="1"/>
    <xf numFmtId="0" fontId="9" fillId="3" borderId="13" xfId="0" applyFont="1" applyFill="1" applyBorder="1" applyAlignment="1">
      <alignment vertical="center" wrapText="1"/>
    </xf>
    <xf numFmtId="0" fontId="12" fillId="0" borderId="0" xfId="187" applyFont="1" applyBorder="1" applyAlignment="1">
      <alignment horizontal="center"/>
    </xf>
    <xf numFmtId="0" fontId="47" fillId="0" borderId="13" xfId="160" applyFont="1" applyBorder="1" applyAlignment="1" applyProtection="1">
      <alignment horizontal="center" vertical="center" wrapText="1"/>
    </xf>
    <xf numFmtId="0" fontId="47" fillId="0" borderId="13" xfId="187" applyFont="1" applyBorder="1" applyAlignment="1">
      <alignment horizontal="center" vertical="center" wrapText="1"/>
    </xf>
    <xf numFmtId="0" fontId="47" fillId="0" borderId="13" xfId="187" applyFont="1" applyBorder="1" applyAlignment="1">
      <alignment horizontal="center" vertical="center"/>
    </xf>
    <xf numFmtId="0" fontId="11" fillId="0" borderId="13" xfId="0" applyFont="1" applyBorder="1" applyAlignment="1">
      <alignment horizontal="center" vertical="center"/>
    </xf>
    <xf numFmtId="0" fontId="58" fillId="0" borderId="13" xfId="157" applyNumberFormat="1" applyFont="1" applyFill="1" applyBorder="1" applyAlignment="1" applyProtection="1">
      <alignment horizontal="center" vertical="center"/>
    </xf>
    <xf numFmtId="0" fontId="0" fillId="0" borderId="0" xfId="0" applyNumberFormat="1" applyFill="1" applyBorder="1" applyAlignment="1" applyProtection="1">
      <alignment wrapText="1"/>
    </xf>
    <xf numFmtId="0" fontId="6" fillId="0" borderId="0" xfId="0" applyNumberFormat="1" applyFont="1" applyFill="1" applyBorder="1" applyAlignment="1" applyProtection="1"/>
    <xf numFmtId="0" fontId="7" fillId="0" borderId="0" xfId="0" applyNumberFormat="1" applyFont="1" applyFill="1" applyBorder="1" applyAlignment="1" applyProtection="1"/>
    <xf numFmtId="0" fontId="9" fillId="0" borderId="13" xfId="0" applyFont="1" applyBorder="1" applyAlignment="1">
      <alignment vertical="center" wrapText="1"/>
    </xf>
    <xf numFmtId="0" fontId="11" fillId="0" borderId="13" xfId="0" applyFont="1" applyBorder="1" applyAlignment="1">
      <alignment horizontal="left" vertical="center" wrapText="1"/>
    </xf>
    <xf numFmtId="0" fontId="11" fillId="0" borderId="13" xfId="0" applyFont="1" applyBorder="1" applyAlignment="1">
      <alignment vertical="center" wrapText="1"/>
    </xf>
    <xf numFmtId="0" fontId="13" fillId="0" borderId="0" xfId="158" applyFont="1"/>
    <xf numFmtId="0" fontId="11" fillId="0" borderId="13" xfId="0" applyFont="1" applyBorder="1" applyAlignment="1">
      <alignment horizontal="left" vertical="center"/>
    </xf>
    <xf numFmtId="4" fontId="11" fillId="0" borderId="13" xfId="0" applyNumberFormat="1" applyFont="1" applyBorder="1" applyAlignment="1">
      <alignment horizontal="right" vertical="center"/>
    </xf>
    <xf numFmtId="0" fontId="9" fillId="0" borderId="13" xfId="0" applyFont="1" applyBorder="1" applyAlignment="1">
      <alignment horizontal="left" vertical="center"/>
    </xf>
    <xf numFmtId="4" fontId="9" fillId="0" borderId="13" xfId="0" applyNumberFormat="1" applyFont="1" applyBorder="1" applyAlignment="1">
      <alignment horizontal="right" vertical="center"/>
    </xf>
    <xf numFmtId="4" fontId="9" fillId="0" borderId="13" xfId="0" applyNumberFormat="1" applyFont="1" applyFill="1" applyBorder="1" applyAlignment="1" applyProtection="1">
      <alignment vertical="center"/>
    </xf>
    <xf numFmtId="4" fontId="11" fillId="0" borderId="13" xfId="0" applyNumberFormat="1" applyFont="1" applyFill="1" applyBorder="1" applyAlignment="1" applyProtection="1">
      <alignment vertical="center"/>
    </xf>
    <xf numFmtId="176" fontId="11" fillId="0" borderId="13" xfId="0" applyNumberFormat="1" applyFont="1" applyBorder="1" applyAlignment="1">
      <alignment horizontal="right" vertical="center"/>
    </xf>
    <xf numFmtId="176" fontId="11" fillId="0" borderId="13" xfId="0" applyNumberFormat="1" applyFont="1" applyBorder="1" applyAlignment="1">
      <alignment vertical="center"/>
    </xf>
    <xf numFmtId="176" fontId="9" fillId="0" borderId="13" xfId="0" applyNumberFormat="1" applyFont="1" applyBorder="1" applyAlignment="1">
      <alignment horizontal="right" vertical="center"/>
    </xf>
    <xf numFmtId="176" fontId="9" fillId="0" borderId="13" xfId="0" applyNumberFormat="1" applyFont="1" applyBorder="1" applyAlignment="1">
      <alignment vertical="center"/>
    </xf>
    <xf numFmtId="0" fontId="4" fillId="0" borderId="0" xfId="161" applyNumberFormat="1" applyFill="1" applyBorder="1" applyAlignment="1" applyProtection="1"/>
    <xf numFmtId="49"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wrapText="1"/>
    </xf>
    <xf numFmtId="4" fontId="14" fillId="0" borderId="0" xfId="0" applyNumberFormat="1" applyFont="1" applyFill="1" applyBorder="1" applyAlignment="1" applyProtection="1">
      <alignment horizontal="right"/>
    </xf>
    <xf numFmtId="0" fontId="4" fillId="0" borderId="0" xfId="161" applyNumberFormat="1" applyFill="1" applyBorder="1" applyAlignment="1" applyProtection="1">
      <alignment wrapText="1"/>
    </xf>
    <xf numFmtId="0" fontId="6" fillId="0" borderId="0" xfId="161" applyNumberFormat="1" applyFont="1" applyFill="1" applyBorder="1" applyAlignment="1" applyProtection="1"/>
    <xf numFmtId="49" fontId="11" fillId="0" borderId="13" xfId="161" applyNumberFormat="1" applyFont="1" applyBorder="1" applyAlignment="1">
      <alignment horizontal="center" vertical="center"/>
    </xf>
    <xf numFmtId="0" fontId="11" fillId="0" borderId="13" xfId="161" applyFont="1" applyBorder="1" applyAlignment="1">
      <alignment horizontal="left" vertical="center" wrapText="1"/>
    </xf>
    <xf numFmtId="0" fontId="12" fillId="0" borderId="13" xfId="0" applyFont="1" applyFill="1" applyBorder="1" applyAlignment="1">
      <alignment horizontal="left" vertical="center" wrapText="1"/>
    </xf>
    <xf numFmtId="0" fontId="9" fillId="0" borderId="13" xfId="161" applyFont="1" applyBorder="1" applyAlignment="1">
      <alignment vertical="center" wrapText="1"/>
    </xf>
    <xf numFmtId="0" fontId="11" fillId="0" borderId="13" xfId="161" applyFont="1" applyBorder="1" applyAlignment="1">
      <alignment vertical="center" wrapText="1"/>
    </xf>
    <xf numFmtId="39" fontId="9" fillId="3" borderId="14" xfId="0" applyNumberFormat="1" applyFont="1" applyFill="1" applyBorder="1" applyAlignment="1">
      <alignment horizontal="right" vertical="center" wrapText="1"/>
    </xf>
    <xf numFmtId="4" fontId="11" fillId="0" borderId="13" xfId="161" applyNumberFormat="1" applyFont="1" applyBorder="1" applyAlignment="1">
      <alignment horizontal="right" vertical="center"/>
    </xf>
    <xf numFmtId="4" fontId="9" fillId="0" borderId="13" xfId="161" applyNumberFormat="1" applyFont="1" applyBorder="1" applyAlignment="1">
      <alignment horizontal="right" vertical="center"/>
    </xf>
    <xf numFmtId="4" fontId="9" fillId="0" borderId="13" xfId="161" applyNumberFormat="1" applyFont="1" applyFill="1" applyBorder="1" applyAlignment="1" applyProtection="1">
      <alignment vertical="center"/>
    </xf>
    <xf numFmtId="4" fontId="11" fillId="0" borderId="13" xfId="161" applyNumberFormat="1" applyFont="1" applyFill="1" applyBorder="1" applyAlignment="1" applyProtection="1">
      <alignment vertical="center"/>
    </xf>
    <xf numFmtId="49" fontId="9" fillId="0" borderId="13" xfId="161" applyNumberFormat="1" applyFont="1" applyBorder="1" applyAlignment="1">
      <alignment horizontal="center" vertical="center"/>
    </xf>
    <xf numFmtId="49" fontId="11" fillId="0" borderId="13" xfId="161" applyNumberFormat="1" applyFont="1" applyFill="1" applyBorder="1" applyAlignment="1" applyProtection="1">
      <alignment horizontal="center" vertical="center"/>
    </xf>
    <xf numFmtId="4" fontId="9" fillId="0" borderId="13" xfId="161" applyNumberFormat="1" applyFont="1" applyFill="1" applyBorder="1" applyAlignment="1">
      <alignment horizontal="right" vertical="center"/>
    </xf>
    <xf numFmtId="4" fontId="11" fillId="0" borderId="13" xfId="161" applyNumberFormat="1" applyFont="1" applyFill="1" applyBorder="1" applyAlignment="1">
      <alignment horizontal="right" vertical="center"/>
    </xf>
    <xf numFmtId="0" fontId="4" fillId="0" borderId="0" xfId="163" applyNumberFormat="1" applyFill="1" applyBorder="1" applyAlignment="1" applyProtection="1"/>
    <xf numFmtId="0" fontId="14" fillId="0" borderId="0" xfId="165" applyFont="1"/>
    <xf numFmtId="0" fontId="14" fillId="0" borderId="0" xfId="165" applyFont="1" applyAlignment="1">
      <alignment horizontal="right"/>
    </xf>
    <xf numFmtId="0" fontId="6" fillId="0" borderId="0" xfId="163" applyNumberFormat="1" applyFont="1" applyFill="1" applyBorder="1" applyAlignment="1" applyProtection="1"/>
    <xf numFmtId="0" fontId="43" fillId="0" borderId="0" xfId="163" applyFont="1" applyAlignment="1">
      <alignment horizontal="left" vertical="center"/>
    </xf>
    <xf numFmtId="0" fontId="4" fillId="0" borderId="0" xfId="163" applyNumberFormat="1" applyFill="1" applyBorder="1" applyAlignment="1" applyProtection="1">
      <alignment wrapText="1"/>
    </xf>
    <xf numFmtId="4" fontId="4" fillId="0" borderId="0" xfId="163" applyNumberFormat="1" applyFill="1" applyBorder="1" applyAlignment="1" applyProtection="1"/>
    <xf numFmtId="3" fontId="44" fillId="0" borderId="0" xfId="163" applyNumberFormat="1" applyFont="1" applyAlignment="1">
      <alignment horizontal="center" vertical="center"/>
    </xf>
    <xf numFmtId="0" fontId="11" fillId="0" borderId="13" xfId="163" applyFont="1" applyBorder="1" applyAlignment="1">
      <alignment horizontal="center" vertical="center"/>
    </xf>
    <xf numFmtId="0" fontId="11" fillId="0" borderId="13" xfId="163" applyFont="1" applyBorder="1" applyAlignment="1">
      <alignment horizontal="left" vertical="center" wrapText="1"/>
    </xf>
    <xf numFmtId="4" fontId="11" fillId="0" borderId="13" xfId="163" applyNumberFormat="1" applyFont="1" applyBorder="1" applyAlignment="1">
      <alignment vertical="center"/>
    </xf>
    <xf numFmtId="176" fontId="11" fillId="0" borderId="13" xfId="169" applyNumberFormat="1" applyFont="1" applyBorder="1" applyAlignment="1">
      <alignment vertical="center"/>
    </xf>
    <xf numFmtId="0" fontId="9" fillId="0" borderId="13" xfId="163" applyFont="1" applyBorder="1" applyAlignment="1">
      <alignment horizontal="center" vertical="center"/>
    </xf>
    <xf numFmtId="0" fontId="10" fillId="0" borderId="13" xfId="169" applyFont="1" applyFill="1" applyBorder="1" applyAlignment="1">
      <alignment horizontal="left" vertical="center" wrapText="1"/>
    </xf>
    <xf numFmtId="4" fontId="10" fillId="0" borderId="13" xfId="170" applyNumberFormat="1" applyFont="1" applyFill="1" applyBorder="1" applyAlignment="1" applyProtection="1">
      <alignment horizontal="right" vertical="center"/>
    </xf>
    <xf numFmtId="176" fontId="9" fillId="0" borderId="13" xfId="169" applyNumberFormat="1" applyFont="1" applyBorder="1" applyAlignment="1">
      <alignment vertical="center"/>
    </xf>
    <xf numFmtId="4" fontId="9" fillId="0" borderId="13" xfId="163" applyNumberFormat="1" applyFont="1" applyFill="1" applyBorder="1" applyAlignment="1" applyProtection="1">
      <alignment horizontal="right" vertical="center"/>
    </xf>
    <xf numFmtId="4" fontId="9" fillId="0" borderId="13" xfId="163" applyNumberFormat="1" applyFont="1" applyBorder="1" applyAlignment="1">
      <alignment horizontal="right" vertical="center"/>
    </xf>
    <xf numFmtId="4" fontId="10" fillId="0" borderId="13" xfId="0" applyNumberFormat="1" applyFont="1" applyBorder="1" applyAlignment="1">
      <alignment vertical="center"/>
    </xf>
    <xf numFmtId="4" fontId="11" fillId="0" borderId="13" xfId="163" applyNumberFormat="1" applyFont="1" applyFill="1" applyBorder="1" applyAlignment="1" applyProtection="1">
      <alignment vertical="center"/>
    </xf>
    <xf numFmtId="4" fontId="9" fillId="0" borderId="13" xfId="163" applyNumberFormat="1" applyFont="1" applyFill="1" applyBorder="1" applyAlignment="1" applyProtection="1">
      <alignment vertical="center"/>
    </xf>
    <xf numFmtId="0" fontId="9" fillId="0" borderId="13" xfId="163" applyNumberFormat="1" applyFont="1" applyFill="1" applyBorder="1" applyAlignment="1" applyProtection="1">
      <alignment vertical="center"/>
    </xf>
    <xf numFmtId="3" fontId="12" fillId="0" borderId="13" xfId="165" applyNumberFormat="1" applyFont="1" applyBorder="1" applyAlignment="1">
      <alignment vertical="center" wrapText="1"/>
    </xf>
    <xf numFmtId="0" fontId="46" fillId="0" borderId="0" xfId="165" applyFont="1"/>
    <xf numFmtId="4" fontId="12" fillId="0" borderId="13" xfId="165" applyNumberFormat="1" applyFont="1" applyBorder="1" applyAlignment="1">
      <alignment horizontal="right" vertical="center"/>
    </xf>
    <xf numFmtId="4" fontId="12" fillId="0" borderId="13" xfId="164" applyNumberFormat="1" applyFont="1" applyBorder="1" applyAlignment="1">
      <alignment horizontal="right" vertical="center"/>
    </xf>
    <xf numFmtId="4" fontId="10" fillId="0" borderId="13" xfId="165" applyNumberFormat="1" applyFont="1" applyBorder="1" applyAlignment="1">
      <alignment horizontal="right" vertical="center"/>
    </xf>
    <xf numFmtId="3" fontId="12" fillId="0" borderId="13" xfId="164" applyNumberFormat="1" applyFont="1" applyFill="1" applyBorder="1" applyAlignment="1">
      <alignment vertical="center" wrapText="1"/>
    </xf>
    <xf numFmtId="3" fontId="10" fillId="0" borderId="13" xfId="164" applyNumberFormat="1" applyFont="1" applyBorder="1" applyAlignment="1">
      <alignment vertical="center"/>
    </xf>
    <xf numFmtId="3" fontId="10" fillId="0" borderId="13" xfId="164" applyNumberFormat="1" applyFont="1" applyBorder="1" applyAlignment="1">
      <alignment vertical="center" wrapText="1"/>
    </xf>
    <xf numFmtId="4" fontId="0" fillId="0" borderId="0" xfId="0" applyNumberFormat="1" applyFill="1" applyBorder="1" applyAlignment="1" applyProtection="1"/>
    <xf numFmtId="0" fontId="52" fillId="0" borderId="0" xfId="0" applyNumberFormat="1" applyFont="1" applyFill="1" applyBorder="1" applyAlignment="1" applyProtection="1"/>
    <xf numFmtId="1" fontId="0" fillId="0" borderId="0" xfId="0" applyNumberFormat="1" applyFill="1" applyBorder="1" applyAlignment="1" applyProtection="1">
      <alignment horizontal="center"/>
    </xf>
    <xf numFmtId="0" fontId="6" fillId="28" borderId="0" xfId="0" applyNumberFormat="1" applyFont="1" applyFill="1" applyBorder="1" applyAlignment="1" applyProtection="1"/>
    <xf numFmtId="4" fontId="6" fillId="0" borderId="0" xfId="163" applyNumberFormat="1" applyFont="1" applyFill="1" applyBorder="1" applyAlignment="1" applyProtection="1"/>
    <xf numFmtId="0" fontId="10" fillId="0" borderId="0" xfId="0" applyFont="1"/>
    <xf numFmtId="0" fontId="14" fillId="29" borderId="0" xfId="0" applyFont="1" applyFill="1"/>
    <xf numFmtId="176" fontId="14" fillId="29" borderId="0" xfId="0" applyNumberFormat="1" applyFont="1" applyFill="1"/>
    <xf numFmtId="0" fontId="46" fillId="29" borderId="0" xfId="0" applyFont="1" applyFill="1"/>
    <xf numFmtId="176" fontId="46" fillId="29" borderId="0" xfId="0" applyNumberFormat="1" applyFont="1" applyFill="1"/>
    <xf numFmtId="0" fontId="47" fillId="0" borderId="0" xfId="0" applyFont="1" applyAlignment="1">
      <alignment horizontal="center" vertical="center"/>
    </xf>
    <xf numFmtId="0" fontId="14" fillId="0" borderId="0" xfId="0" applyFont="1"/>
    <xf numFmtId="0" fontId="14" fillId="0" borderId="0" xfId="0" applyFont="1" applyAlignment="1">
      <alignment horizontal="left" vertical="center"/>
    </xf>
    <xf numFmtId="176" fontId="14" fillId="0" borderId="0" xfId="0" applyNumberFormat="1" applyFont="1"/>
    <xf numFmtId="4" fontId="12" fillId="0" borderId="13" xfId="0" applyNumberFormat="1" applyFont="1" applyBorder="1" applyAlignment="1">
      <alignment vertical="center" wrapText="1"/>
    </xf>
    <xf numFmtId="0" fontId="10" fillId="0" borderId="13" xfId="0" applyFont="1" applyBorder="1" applyAlignment="1">
      <alignment vertical="center" wrapText="1"/>
    </xf>
    <xf numFmtId="4" fontId="10" fillId="0" borderId="13" xfId="0" applyNumberFormat="1" applyFont="1" applyBorder="1" applyAlignment="1">
      <alignment vertical="center" wrapText="1"/>
    </xf>
    <xf numFmtId="0" fontId="10" fillId="0" borderId="13" xfId="162" applyFont="1" applyBorder="1" applyAlignment="1">
      <alignment vertical="center" wrapText="1"/>
    </xf>
    <xf numFmtId="0" fontId="10" fillId="0" borderId="13" xfId="0" quotePrefix="1" applyFont="1" applyBorder="1" applyAlignment="1">
      <alignment horizontal="center" vertical="center" wrapText="1"/>
    </xf>
    <xf numFmtId="0" fontId="10" fillId="0" borderId="13" xfId="162" quotePrefix="1" applyFont="1" applyBorder="1" applyAlignment="1">
      <alignment horizontal="center" vertical="center" wrapText="1"/>
    </xf>
    <xf numFmtId="49" fontId="4" fillId="0" borderId="0" xfId="161" applyNumberFormat="1" applyFill="1" applyBorder="1" applyAlignment="1" applyProtection="1">
      <alignment horizontal="center"/>
    </xf>
    <xf numFmtId="39" fontId="9" fillId="3" borderId="13" xfId="0" applyNumberFormat="1" applyFont="1" applyFill="1" applyBorder="1" applyAlignment="1">
      <alignment horizontal="right" vertical="center" wrapText="1"/>
    </xf>
    <xf numFmtId="4" fontId="11" fillId="0" borderId="0" xfId="0" applyNumberFormat="1" applyFont="1" applyFill="1" applyBorder="1" applyAlignment="1" applyProtection="1">
      <alignment vertical="center"/>
    </xf>
    <xf numFmtId="0" fontId="10" fillId="0" borderId="13" xfId="0" applyFont="1" applyBorder="1" applyAlignment="1">
      <alignment horizontal="left" vertical="center"/>
    </xf>
    <xf numFmtId="4" fontId="54" fillId="0" borderId="13" xfId="161" applyNumberFormat="1" applyFont="1" applyFill="1" applyBorder="1" applyAlignment="1" applyProtection="1">
      <alignment vertical="center"/>
    </xf>
    <xf numFmtId="4" fontId="55" fillId="0" borderId="13" xfId="161" applyNumberFormat="1" applyFont="1" applyFill="1" applyBorder="1" applyAlignment="1">
      <alignment horizontal="right" vertical="center"/>
    </xf>
    <xf numFmtId="4" fontId="6" fillId="0" borderId="0" xfId="0" applyNumberFormat="1" applyFont="1" applyFill="1" applyBorder="1" applyAlignment="1" applyProtection="1"/>
    <xf numFmtId="4" fontId="12" fillId="0" borderId="13" xfId="161" applyNumberFormat="1" applyFont="1" applyBorder="1" applyAlignment="1">
      <alignment horizontal="right" vertical="center"/>
    </xf>
    <xf numFmtId="4" fontId="10" fillId="0" borderId="13" xfId="161" applyNumberFormat="1" applyFont="1" applyBorder="1" applyAlignment="1">
      <alignment horizontal="right" vertical="center"/>
    </xf>
    <xf numFmtId="4" fontId="10" fillId="0" borderId="13" xfId="161" applyNumberFormat="1" applyFont="1" applyFill="1" applyBorder="1" applyAlignment="1" applyProtection="1">
      <alignment vertical="center"/>
    </xf>
    <xf numFmtId="4" fontId="10" fillId="0" borderId="13" xfId="161" applyNumberFormat="1" applyFont="1" applyFill="1" applyBorder="1" applyAlignment="1">
      <alignment horizontal="right" vertical="center"/>
    </xf>
    <xf numFmtId="39" fontId="10" fillId="3" borderId="13" xfId="0" applyNumberFormat="1" applyFont="1" applyFill="1" applyBorder="1" applyAlignment="1">
      <alignment horizontal="right" vertical="center" wrapText="1"/>
    </xf>
    <xf numFmtId="4" fontId="12" fillId="0" borderId="13" xfId="165" applyNumberFormat="1" applyFont="1" applyFill="1" applyBorder="1" applyAlignment="1">
      <alignment horizontal="right" vertical="center"/>
    </xf>
    <xf numFmtId="4" fontId="52" fillId="0" borderId="0" xfId="0" applyNumberFormat="1" applyFont="1" applyFill="1" applyBorder="1" applyAlignment="1" applyProtection="1"/>
    <xf numFmtId="4" fontId="12" fillId="0" borderId="13" xfId="0" applyNumberFormat="1" applyFont="1" applyFill="1" applyBorder="1" applyAlignment="1" applyProtection="1">
      <alignment vertical="center"/>
    </xf>
    <xf numFmtId="4" fontId="10" fillId="0" borderId="13" xfId="0" applyNumberFormat="1" applyFont="1" applyFill="1" applyBorder="1" applyAlignment="1" applyProtection="1">
      <alignment vertical="center"/>
    </xf>
    <xf numFmtId="0" fontId="9" fillId="0" borderId="13" xfId="161" applyFont="1" applyBorder="1" applyAlignment="1">
      <alignment horizontal="left" vertical="center" wrapText="1"/>
    </xf>
    <xf numFmtId="0" fontId="46" fillId="29" borderId="0" xfId="0" applyFont="1" applyFill="1" applyAlignment="1">
      <alignment horizontal="right"/>
    </xf>
    <xf numFmtId="176" fontId="46" fillId="29" borderId="0" xfId="0" applyNumberFormat="1" applyFont="1" applyFill="1" applyAlignment="1">
      <alignment horizontal="right"/>
    </xf>
    <xf numFmtId="1" fontId="12" fillId="0" borderId="13" xfId="0" applyNumberFormat="1" applyFont="1" applyFill="1" applyBorder="1" applyAlignment="1">
      <alignment horizontal="center" vertical="center" wrapText="1"/>
    </xf>
    <xf numFmtId="0" fontId="11" fillId="0" borderId="13" xfId="0" applyFont="1" applyBorder="1" applyAlignment="1">
      <alignment horizontal="center" vertical="center"/>
    </xf>
    <xf numFmtId="0" fontId="10" fillId="0" borderId="13" xfId="165" applyFont="1" applyBorder="1" applyAlignment="1">
      <alignment vertical="center"/>
    </xf>
    <xf numFmtId="4" fontId="10" fillId="0" borderId="13" xfId="165" applyNumberFormat="1" applyFont="1" applyBorder="1" applyAlignment="1">
      <alignment vertical="center"/>
    </xf>
    <xf numFmtId="0" fontId="51" fillId="0" borderId="0" xfId="163" applyNumberFormat="1" applyFont="1" applyFill="1" applyBorder="1" applyAlignment="1" applyProtection="1"/>
    <xf numFmtId="0" fontId="51" fillId="0" borderId="0" xfId="161" applyNumberFormat="1" applyFont="1" applyFill="1" applyBorder="1" applyAlignment="1" applyProtection="1"/>
    <xf numFmtId="0" fontId="51" fillId="0" borderId="0" xfId="0" applyNumberFormat="1" applyFont="1" applyFill="1" applyBorder="1" applyAlignment="1" applyProtection="1"/>
    <xf numFmtId="1" fontId="11" fillId="0" borderId="13" xfId="0" applyNumberFormat="1" applyFont="1" applyBorder="1" applyAlignment="1">
      <alignment horizontal="center" vertical="center"/>
    </xf>
    <xf numFmtId="2" fontId="11" fillId="0" borderId="13" xfId="0" applyNumberFormat="1" applyFont="1" applyBorder="1" applyAlignment="1">
      <alignment horizontal="left" vertical="center" wrapText="1"/>
    </xf>
    <xf numFmtId="4" fontId="12" fillId="0" borderId="13" xfId="0" applyNumberFormat="1" applyFont="1" applyFill="1" applyBorder="1" applyAlignment="1" applyProtection="1">
      <alignment horizontal="right" vertical="center"/>
    </xf>
    <xf numFmtId="4" fontId="12" fillId="29" borderId="13" xfId="0" applyNumberFormat="1" applyFont="1" applyFill="1" applyBorder="1" applyAlignment="1" applyProtection="1">
      <alignment vertical="center"/>
    </xf>
    <xf numFmtId="4" fontId="12" fillId="29" borderId="13" xfId="0" applyNumberFormat="1" applyFont="1" applyFill="1" applyBorder="1" applyAlignment="1" applyProtection="1">
      <alignment horizontal="right" vertical="center"/>
    </xf>
    <xf numFmtId="4" fontId="11" fillId="29" borderId="13" xfId="0" applyNumberFormat="1" applyFont="1" applyFill="1" applyBorder="1" applyAlignment="1" applyProtection="1">
      <alignment vertical="center"/>
    </xf>
    <xf numFmtId="1" fontId="9" fillId="0" borderId="13" xfId="0" applyNumberFormat="1" applyFont="1" applyBorder="1" applyAlignment="1">
      <alignment horizontal="center" vertical="center"/>
    </xf>
    <xf numFmtId="2" fontId="9" fillId="0" borderId="13" xfId="0" applyNumberFormat="1" applyFont="1" applyBorder="1" applyAlignment="1">
      <alignment horizontal="left" vertical="center" wrapText="1"/>
    </xf>
    <xf numFmtId="4" fontId="10" fillId="0" borderId="13" xfId="0" applyNumberFormat="1" applyFont="1" applyFill="1" applyBorder="1" applyAlignment="1" applyProtection="1">
      <alignment horizontal="right" vertical="center"/>
    </xf>
    <xf numFmtId="4" fontId="10" fillId="29" borderId="13" xfId="0" applyNumberFormat="1" applyFont="1" applyFill="1" applyBorder="1" applyAlignment="1" applyProtection="1">
      <alignment vertical="center"/>
    </xf>
    <xf numFmtId="4" fontId="10" fillId="29" borderId="13" xfId="0" applyNumberFormat="1" applyFont="1" applyFill="1" applyBorder="1" applyAlignment="1" applyProtection="1">
      <alignment horizontal="right" vertical="center"/>
    </xf>
    <xf numFmtId="4" fontId="9" fillId="29" borderId="13" xfId="0" applyNumberFormat="1" applyFont="1" applyFill="1" applyBorder="1" applyAlignment="1" applyProtection="1">
      <alignment vertical="center"/>
    </xf>
    <xf numFmtId="2" fontId="9" fillId="0" borderId="13" xfId="0" applyNumberFormat="1" applyFont="1" applyBorder="1" applyAlignment="1">
      <alignment vertical="center" wrapText="1"/>
    </xf>
    <xf numFmtId="2" fontId="11" fillId="0" borderId="13" xfId="0" applyNumberFormat="1" applyFont="1" applyBorder="1" applyAlignment="1">
      <alignment vertical="center" wrapText="1"/>
    </xf>
    <xf numFmtId="0" fontId="10" fillId="0" borderId="13" xfId="0" applyFont="1" applyBorder="1" applyAlignment="1">
      <alignment horizontal="center" vertical="center"/>
    </xf>
    <xf numFmtId="0" fontId="9" fillId="0" borderId="13" xfId="0" applyFont="1" applyBorder="1" applyAlignment="1">
      <alignment horizontal="left" vertical="center" wrapText="1"/>
    </xf>
    <xf numFmtId="1" fontId="12" fillId="28" borderId="13" xfId="0" applyNumberFormat="1" applyFont="1" applyFill="1" applyBorder="1" applyAlignment="1">
      <alignment horizontal="center" vertical="center" wrapText="1"/>
    </xf>
    <xf numFmtId="2" fontId="11" fillId="28" borderId="13" xfId="0" applyNumberFormat="1" applyFont="1" applyFill="1" applyBorder="1" applyAlignment="1" applyProtection="1">
      <alignment vertical="center" wrapText="1"/>
    </xf>
    <xf numFmtId="4" fontId="11" fillId="28" borderId="13" xfId="0" applyNumberFormat="1" applyFont="1" applyFill="1" applyBorder="1" applyAlignment="1" applyProtection="1">
      <alignment vertical="center"/>
    </xf>
    <xf numFmtId="4" fontId="12" fillId="28" borderId="13" xfId="0" applyNumberFormat="1" applyFont="1" applyFill="1" applyBorder="1" applyAlignment="1" applyProtection="1">
      <alignment vertical="center"/>
    </xf>
    <xf numFmtId="4" fontId="12" fillId="28" borderId="13" xfId="0" applyNumberFormat="1" applyFont="1" applyFill="1" applyBorder="1" applyAlignment="1" applyProtection="1">
      <alignment horizontal="right" vertical="center"/>
    </xf>
    <xf numFmtId="1" fontId="10" fillId="0" borderId="13" xfId="0" applyNumberFormat="1" applyFont="1" applyFill="1" applyBorder="1" applyAlignment="1">
      <alignment horizontal="center" vertical="center"/>
    </xf>
    <xf numFmtId="2" fontId="10" fillId="0" borderId="13" xfId="0" applyNumberFormat="1" applyFont="1" applyFill="1" applyBorder="1" applyAlignment="1">
      <alignment horizontal="left" vertical="center" wrapText="1"/>
    </xf>
    <xf numFmtId="4" fontId="10" fillId="0" borderId="13" xfId="159" applyNumberFormat="1" applyFont="1" applyBorder="1" applyAlignment="1">
      <alignment vertical="center"/>
    </xf>
    <xf numFmtId="2" fontId="10" fillId="0" borderId="13" xfId="0" applyNumberFormat="1" applyFont="1" applyBorder="1" applyAlignment="1">
      <alignment horizontal="left" vertical="center" wrapText="1"/>
    </xf>
    <xf numFmtId="1" fontId="12" fillId="28" borderId="13" xfId="0" applyNumberFormat="1" applyFont="1" applyFill="1" applyBorder="1" applyAlignment="1">
      <alignment horizontal="center" vertical="center"/>
    </xf>
    <xf numFmtId="2" fontId="11" fillId="28" borderId="13" xfId="0" applyNumberFormat="1" applyFont="1" applyFill="1" applyBorder="1" applyAlignment="1">
      <alignment vertical="center" wrapText="1"/>
    </xf>
    <xf numFmtId="2" fontId="10" fillId="0" borderId="13" xfId="0" applyNumberFormat="1" applyFont="1" applyFill="1" applyBorder="1" applyAlignment="1">
      <alignment vertical="center" wrapText="1"/>
    </xf>
    <xf numFmtId="4" fontId="10" fillId="29" borderId="13" xfId="172" applyNumberFormat="1" applyFont="1" applyFill="1" applyBorder="1" applyAlignment="1">
      <alignment vertical="center" wrapText="1"/>
    </xf>
    <xf numFmtId="2" fontId="10" fillId="0" borderId="13" xfId="0" applyNumberFormat="1" applyFont="1" applyBorder="1" applyAlignment="1">
      <alignment vertical="center" wrapText="1"/>
    </xf>
    <xf numFmtId="1" fontId="10" fillId="0" borderId="13" xfId="0" applyNumberFormat="1" applyFont="1" applyBorder="1" applyAlignment="1">
      <alignment horizontal="center" vertical="center"/>
    </xf>
    <xf numFmtId="2" fontId="9" fillId="0" borderId="13" xfId="161" applyNumberFormat="1" applyFont="1" applyBorder="1" applyAlignment="1">
      <alignment vertical="center" wrapText="1"/>
    </xf>
    <xf numFmtId="2" fontId="12" fillId="28" borderId="13" xfId="0" applyNumberFormat="1" applyFont="1" applyFill="1" applyBorder="1" applyAlignment="1" applyProtection="1">
      <alignment vertical="center" wrapText="1"/>
      <protection hidden="1"/>
    </xf>
    <xf numFmtId="2" fontId="12" fillId="0" borderId="13" xfId="0" applyNumberFormat="1" applyFont="1" applyFill="1" applyBorder="1" applyAlignment="1" applyProtection="1">
      <alignment vertical="center" wrapText="1"/>
      <protection hidden="1"/>
    </xf>
    <xf numFmtId="4" fontId="12" fillId="0" borderId="13" xfId="0" applyNumberFormat="1" applyFont="1" applyFill="1" applyBorder="1" applyAlignment="1">
      <alignment horizontal="right" vertical="center"/>
    </xf>
    <xf numFmtId="1" fontId="10" fillId="0" borderId="13" xfId="0" applyNumberFormat="1" applyFont="1" applyFill="1" applyBorder="1" applyAlignment="1">
      <alignment horizontal="center" vertical="center" wrapText="1"/>
    </xf>
    <xf numFmtId="2" fontId="10" fillId="0" borderId="13" xfId="0" applyNumberFormat="1" applyFont="1" applyFill="1" applyBorder="1" applyAlignment="1" applyProtection="1">
      <alignment vertical="center" wrapText="1"/>
      <protection hidden="1"/>
    </xf>
    <xf numFmtId="4" fontId="10" fillId="0" borderId="13" xfId="159" applyNumberFormat="1" applyFont="1" applyFill="1" applyBorder="1" applyAlignment="1">
      <alignment vertical="center"/>
    </xf>
    <xf numFmtId="4" fontId="12" fillId="0" borderId="13" xfId="0" applyNumberFormat="1" applyFont="1" applyFill="1" applyBorder="1" applyAlignment="1" applyProtection="1">
      <alignment horizontal="right" vertical="center" wrapText="1"/>
      <protection hidden="1"/>
    </xf>
    <xf numFmtId="2" fontId="10" fillId="0" borderId="13" xfId="160" applyNumberFormat="1" applyFont="1" applyFill="1" applyBorder="1" applyAlignment="1" applyProtection="1">
      <alignment horizontal="left" vertical="center" wrapText="1"/>
    </xf>
    <xf numFmtId="4" fontId="12" fillId="0" borderId="13" xfId="159" applyNumberFormat="1" applyFont="1" applyFill="1" applyBorder="1" applyAlignment="1">
      <alignment vertical="center"/>
    </xf>
    <xf numFmtId="1" fontId="12" fillId="0" borderId="13" xfId="0" applyNumberFormat="1" applyFont="1" applyFill="1" applyBorder="1" applyAlignment="1" applyProtection="1">
      <alignment horizontal="center" vertical="center"/>
      <protection hidden="1"/>
    </xf>
    <xf numFmtId="1" fontId="10" fillId="0" borderId="13" xfId="0" applyNumberFormat="1" applyFont="1" applyFill="1" applyBorder="1" applyAlignment="1" applyProtection="1">
      <alignment horizontal="center" vertical="center"/>
      <protection hidden="1"/>
    </xf>
    <xf numFmtId="1" fontId="11" fillId="28" borderId="13" xfId="0" applyNumberFormat="1" applyFont="1" applyFill="1" applyBorder="1" applyAlignment="1" applyProtection="1">
      <alignment horizontal="center" vertical="center"/>
    </xf>
    <xf numFmtId="2" fontId="10" fillId="0" borderId="13" xfId="169" applyNumberFormat="1" applyFont="1" applyFill="1" applyBorder="1" applyAlignment="1">
      <alignment horizontal="left" vertical="center" wrapText="1"/>
    </xf>
    <xf numFmtId="4" fontId="10" fillId="3" borderId="13" xfId="0" applyNumberFormat="1" applyFont="1" applyFill="1" applyBorder="1" applyAlignment="1">
      <alignment horizontal="right" vertical="center" wrapText="1"/>
    </xf>
    <xf numFmtId="4" fontId="54" fillId="0" borderId="13" xfId="0" applyNumberFormat="1" applyFont="1" applyFill="1" applyBorder="1" applyAlignment="1" applyProtection="1">
      <alignment vertical="center"/>
    </xf>
    <xf numFmtId="2" fontId="12" fillId="28" borderId="13" xfId="0" applyNumberFormat="1" applyFont="1" applyFill="1" applyBorder="1" applyAlignment="1">
      <alignment vertical="center" wrapText="1"/>
    </xf>
    <xf numFmtId="2" fontId="12" fillId="28" borderId="13" xfId="165" applyNumberFormat="1" applyFont="1" applyFill="1" applyBorder="1" applyAlignment="1">
      <alignment vertical="center" wrapText="1"/>
    </xf>
    <xf numFmtId="0" fontId="9" fillId="3" borderId="13" xfId="0" applyFont="1" applyFill="1" applyBorder="1" applyAlignment="1">
      <alignment vertical="center" wrapText="1"/>
    </xf>
    <xf numFmtId="2" fontId="0" fillId="0" borderId="0" xfId="0" applyNumberFormat="1" applyFill="1" applyBorder="1" applyAlignment="1" applyProtection="1"/>
    <xf numFmtId="39" fontId="7" fillId="3" borderId="0" xfId="0" applyNumberFormat="1" applyFont="1" applyFill="1" applyBorder="1" applyAlignment="1">
      <alignment horizontal="right" vertical="center" wrapText="1"/>
    </xf>
    <xf numFmtId="0" fontId="13" fillId="0" borderId="0" xfId="158" applyFont="1" applyBorder="1"/>
    <xf numFmtId="0" fontId="9" fillId="3" borderId="13" xfId="0" applyFont="1" applyFill="1" applyBorder="1" applyAlignment="1">
      <alignment horizontal="center" vertical="center" wrapText="1"/>
    </xf>
    <xf numFmtId="0" fontId="11" fillId="3" borderId="13" xfId="0" applyFont="1" applyFill="1" applyBorder="1" applyAlignment="1">
      <alignment vertical="center" wrapText="1"/>
    </xf>
    <xf numFmtId="39" fontId="11" fillId="3" borderId="13" xfId="0" applyNumberFormat="1" applyFont="1" applyFill="1" applyBorder="1" applyAlignment="1">
      <alignment horizontal="right" vertical="center" wrapText="1"/>
    </xf>
    <xf numFmtId="39" fontId="59" fillId="3" borderId="14" xfId="0" applyNumberFormat="1" applyFont="1" applyFill="1" applyBorder="1" applyAlignment="1">
      <alignment horizontal="right" vertical="center" wrapText="1"/>
    </xf>
    <xf numFmtId="0" fontId="9" fillId="0" borderId="13" xfId="161" applyNumberFormat="1" applyFont="1" applyFill="1" applyBorder="1" applyAlignment="1" applyProtection="1">
      <alignment vertical="center"/>
    </xf>
    <xf numFmtId="0" fontId="10" fillId="0" borderId="13" xfId="159" applyFont="1" applyBorder="1" applyAlignment="1">
      <alignment horizontal="center" vertical="center"/>
    </xf>
    <xf numFmtId="0" fontId="10" fillId="0" borderId="13" xfId="159" applyFont="1" applyBorder="1" applyAlignment="1">
      <alignment vertical="center" wrapText="1"/>
    </xf>
    <xf numFmtId="0" fontId="12" fillId="0" borderId="13" xfId="159" applyFont="1" applyBorder="1" applyAlignment="1">
      <alignment vertical="center" wrapText="1"/>
    </xf>
    <xf numFmtId="49" fontId="10" fillId="0" borderId="13" xfId="159" applyNumberFormat="1" applyFont="1" applyBorder="1" applyAlignment="1">
      <alignment horizontal="center" vertical="center"/>
    </xf>
    <xf numFmtId="49" fontId="12" fillId="0" borderId="13" xfId="159" applyNumberFormat="1" applyFont="1" applyBorder="1" applyAlignment="1">
      <alignment horizontal="center" vertical="center"/>
    </xf>
    <xf numFmtId="4" fontId="12" fillId="0" borderId="13" xfId="159" applyNumberFormat="1" applyFont="1" applyBorder="1" applyAlignment="1">
      <alignment vertical="center"/>
    </xf>
    <xf numFmtId="0" fontId="12" fillId="0" borderId="13" xfId="159" applyFont="1" applyBorder="1" applyAlignment="1">
      <alignment horizontal="center" vertical="center"/>
    </xf>
    <xf numFmtId="4" fontId="12" fillId="0" borderId="13" xfId="0" quotePrefix="1" applyNumberFormat="1" applyFont="1" applyBorder="1" applyAlignment="1">
      <alignment vertical="center" wrapText="1"/>
    </xf>
    <xf numFmtId="4" fontId="9" fillId="3" borderId="13" xfId="0" applyNumberFormat="1" applyFont="1" applyFill="1" applyBorder="1" applyAlignment="1">
      <alignment horizontal="right" vertical="center" wrapText="1"/>
    </xf>
    <xf numFmtId="0" fontId="10" fillId="0" borderId="13" xfId="0" applyNumberFormat="1" applyFont="1" applyFill="1" applyBorder="1" applyAlignment="1" applyProtection="1">
      <alignment vertical="center" wrapText="1"/>
    </xf>
    <xf numFmtId="0" fontId="9" fillId="0" borderId="13" xfId="0" applyNumberFormat="1" applyFont="1" applyFill="1" applyBorder="1" applyAlignment="1" applyProtection="1">
      <alignment vertical="center"/>
    </xf>
    <xf numFmtId="4" fontId="53" fillId="0" borderId="0" xfId="159" applyNumberFormat="1" applyBorder="1" applyAlignment="1">
      <alignment vertical="center"/>
    </xf>
    <xf numFmtId="0" fontId="9" fillId="3" borderId="15" xfId="0" applyFont="1" applyFill="1" applyBorder="1" applyAlignment="1">
      <alignment vertical="center" wrapText="1"/>
    </xf>
    <xf numFmtId="4" fontId="11" fillId="3" borderId="13" xfId="0" applyNumberFormat="1" applyFont="1" applyFill="1" applyBorder="1" applyAlignment="1">
      <alignment horizontal="right" vertical="center" wrapText="1"/>
    </xf>
    <xf numFmtId="4" fontId="11" fillId="3" borderId="13" xfId="0" applyNumberFormat="1" applyFont="1" applyFill="1" applyBorder="1" applyAlignment="1">
      <alignment vertical="center" wrapText="1"/>
    </xf>
    <xf numFmtId="4" fontId="9" fillId="3" borderId="13" xfId="0" applyNumberFormat="1" applyFont="1" applyFill="1" applyBorder="1" applyAlignment="1">
      <alignment vertical="center" wrapText="1"/>
    </xf>
    <xf numFmtId="0" fontId="10" fillId="3" borderId="13" xfId="0" applyFont="1" applyFill="1" applyBorder="1" applyAlignment="1">
      <alignment vertical="center" wrapText="1"/>
    </xf>
    <xf numFmtId="2" fontId="11" fillId="28" borderId="13" xfId="0" applyNumberFormat="1" applyFont="1" applyFill="1" applyBorder="1" applyAlignment="1" applyProtection="1">
      <alignment horizontal="center" vertical="center" wrapText="1"/>
    </xf>
    <xf numFmtId="4" fontId="12" fillId="28" borderId="13" xfId="160" applyNumberFormat="1" applyFont="1" applyFill="1" applyBorder="1" applyAlignment="1" applyProtection="1">
      <alignment horizontal="right" vertical="center" wrapText="1"/>
    </xf>
    <xf numFmtId="4" fontId="11" fillId="28" borderId="13" xfId="0" applyNumberFormat="1" applyFont="1" applyFill="1" applyBorder="1" applyAlignment="1">
      <alignment horizontal="right" vertical="center"/>
    </xf>
    <xf numFmtId="4" fontId="11" fillId="0" borderId="13" xfId="0" applyNumberFormat="1" applyFont="1" applyFill="1" applyBorder="1" applyAlignment="1">
      <alignment horizontal="right" vertical="center"/>
    </xf>
    <xf numFmtId="4" fontId="9" fillId="0" borderId="13" xfId="0" applyNumberFormat="1" applyFont="1" applyFill="1" applyBorder="1" applyAlignment="1">
      <alignment horizontal="right" vertical="center"/>
    </xf>
    <xf numFmtId="39" fontId="59" fillId="3" borderId="0" xfId="0" applyNumberFormat="1" applyFont="1" applyFill="1" applyBorder="1" applyAlignment="1">
      <alignment horizontal="right" vertical="center" wrapText="1"/>
    </xf>
    <xf numFmtId="176" fontId="11" fillId="28" borderId="13" xfId="0" applyNumberFormat="1" applyFont="1" applyFill="1" applyBorder="1" applyAlignment="1">
      <alignment horizontal="right" vertical="center"/>
    </xf>
    <xf numFmtId="176" fontId="11" fillId="0" borderId="13" xfId="0" applyNumberFormat="1" applyFont="1" applyFill="1" applyBorder="1" applyAlignment="1">
      <alignment horizontal="right" vertical="center"/>
    </xf>
    <xf numFmtId="176" fontId="9" fillId="0" borderId="13" xfId="0" applyNumberFormat="1" applyFont="1" applyFill="1" applyBorder="1" applyAlignment="1">
      <alignment horizontal="right" vertical="center"/>
    </xf>
    <xf numFmtId="176" fontId="11" fillId="0" borderId="13" xfId="0" applyNumberFormat="1" applyFont="1" applyFill="1" applyBorder="1" applyAlignment="1" applyProtection="1">
      <alignment vertical="center"/>
    </xf>
    <xf numFmtId="0" fontId="14" fillId="29" borderId="13" xfId="0" applyFont="1" applyFill="1" applyBorder="1" applyAlignment="1">
      <alignment horizontal="center" vertical="center" wrapText="1"/>
    </xf>
    <xf numFmtId="4" fontId="9" fillId="0" borderId="13" xfId="159" applyNumberFormat="1" applyFont="1" applyBorder="1" applyAlignment="1">
      <alignment vertical="center"/>
    </xf>
    <xf numFmtId="0" fontId="10" fillId="3" borderId="13" xfId="0" applyFont="1" applyFill="1" applyBorder="1" applyAlignment="1">
      <alignment horizontal="center" vertical="center" wrapText="1"/>
    </xf>
    <xf numFmtId="39" fontId="12" fillId="3" borderId="13" xfId="0" applyNumberFormat="1" applyFont="1" applyFill="1" applyBorder="1" applyAlignment="1">
      <alignment horizontal="right" vertical="center" wrapText="1"/>
    </xf>
    <xf numFmtId="176" fontId="12" fillId="0" borderId="13" xfId="0" applyNumberFormat="1" applyFont="1" applyBorder="1" applyAlignment="1">
      <alignment horizontal="right" vertical="center"/>
    </xf>
    <xf numFmtId="0" fontId="12" fillId="0" borderId="13" xfId="0" applyFont="1" applyBorder="1" applyAlignment="1">
      <alignment horizontal="left" vertical="center"/>
    </xf>
    <xf numFmtId="176" fontId="12" fillId="0" borderId="13" xfId="0" applyNumberFormat="1" applyFont="1" applyBorder="1" applyAlignment="1">
      <alignment vertical="center"/>
    </xf>
    <xf numFmtId="0" fontId="60" fillId="3" borderId="14"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62" fillId="0" borderId="13" xfId="0" applyFont="1" applyBorder="1" applyAlignment="1">
      <alignment vertical="center" wrapText="1"/>
    </xf>
    <xf numFmtId="0" fontId="62" fillId="0" borderId="0" xfId="0" applyFont="1" applyAlignment="1">
      <alignment vertical="center" wrapText="1"/>
    </xf>
    <xf numFmtId="2" fontId="10" fillId="0" borderId="13" xfId="0" quotePrefix="1" applyNumberFormat="1" applyFont="1" applyBorder="1" applyAlignment="1">
      <alignment vertical="center" wrapText="1"/>
    </xf>
    <xf numFmtId="0" fontId="12" fillId="0" borderId="13"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right"/>
    </xf>
    <xf numFmtId="0" fontId="14" fillId="0" borderId="13" xfId="0" applyFont="1" applyBorder="1" applyAlignment="1">
      <alignment horizontal="center" vertical="center" wrapText="1"/>
    </xf>
    <xf numFmtId="49" fontId="12" fillId="0" borderId="13" xfId="0" applyNumberFormat="1" applyFont="1" applyBorder="1" applyAlignment="1">
      <alignment horizontal="center" vertical="center" wrapText="1"/>
    </xf>
    <xf numFmtId="176" fontId="10" fillId="0" borderId="13" xfId="147" applyNumberFormat="1" applyFont="1" applyBorder="1" applyAlignment="1">
      <alignment horizontal="left" vertical="center" wrapText="1"/>
    </xf>
    <xf numFmtId="176" fontId="10" fillId="0" borderId="13" xfId="0" applyNumberFormat="1" applyFont="1" applyBorder="1" applyAlignment="1">
      <alignment vertical="center"/>
    </xf>
    <xf numFmtId="176" fontId="10" fillId="29" borderId="13" xfId="0" applyNumberFormat="1" applyFont="1" applyFill="1" applyBorder="1" applyAlignment="1">
      <alignment vertical="center" wrapText="1"/>
    </xf>
    <xf numFmtId="3" fontId="10" fillId="0" borderId="13" xfId="0" applyNumberFormat="1" applyFont="1" applyBorder="1" applyAlignment="1">
      <alignment horizontal="left" vertical="center" wrapText="1"/>
    </xf>
    <xf numFmtId="49" fontId="12" fillId="0" borderId="13" xfId="0" applyNumberFormat="1" applyFont="1" applyBorder="1" applyAlignment="1">
      <alignment horizontal="center" vertical="center"/>
    </xf>
    <xf numFmtId="176" fontId="10" fillId="0" borderId="13" xfId="0" applyNumberFormat="1" applyFont="1" applyBorder="1" applyAlignment="1">
      <alignment horizontal="left" vertical="center" wrapText="1"/>
    </xf>
    <xf numFmtId="49" fontId="12" fillId="0" borderId="13" xfId="0" quotePrefix="1" applyNumberFormat="1" applyFont="1" applyBorder="1" applyAlignment="1">
      <alignment horizontal="center" vertical="center" wrapText="1"/>
    </xf>
    <xf numFmtId="3" fontId="10" fillId="0" borderId="13" xfId="0" applyNumberFormat="1" applyFont="1" applyBorder="1" applyAlignment="1">
      <alignment vertical="center" wrapText="1"/>
    </xf>
    <xf numFmtId="0" fontId="10" fillId="0" borderId="13" xfId="147" applyFont="1" applyBorder="1" applyAlignment="1">
      <alignment horizontal="left" vertical="center" wrapText="1"/>
    </xf>
    <xf numFmtId="0" fontId="46" fillId="0" borderId="0" xfId="0" applyFont="1"/>
    <xf numFmtId="176" fontId="10" fillId="0" borderId="13" xfId="147" applyNumberFormat="1" applyFont="1" applyBorder="1" applyAlignment="1">
      <alignment vertical="center" wrapText="1"/>
    </xf>
    <xf numFmtId="49" fontId="10" fillId="0" borderId="13" xfId="0" applyNumberFormat="1" applyFont="1" applyBorder="1" applyAlignment="1">
      <alignment horizontal="center" vertical="center" wrapText="1"/>
    </xf>
    <xf numFmtId="176" fontId="10" fillId="0" borderId="13" xfId="148" applyNumberFormat="1" applyFont="1" applyBorder="1" applyAlignment="1">
      <alignment horizontal="left" vertical="center" wrapText="1"/>
    </xf>
    <xf numFmtId="0" fontId="10" fillId="0" borderId="13" xfId="167" quotePrefix="1" applyFont="1" applyBorder="1" applyAlignment="1">
      <alignment vertical="center" wrapText="1"/>
    </xf>
    <xf numFmtId="49" fontId="12" fillId="29" borderId="13" xfId="0" applyNumberFormat="1" applyFont="1" applyFill="1" applyBorder="1" applyAlignment="1">
      <alignment horizontal="center" vertical="center" wrapText="1"/>
    </xf>
    <xf numFmtId="1" fontId="12" fillId="0" borderId="13" xfId="0" applyNumberFormat="1" applyFont="1" applyBorder="1" applyAlignment="1">
      <alignment horizontal="center" vertical="center" wrapText="1"/>
    </xf>
    <xf numFmtId="0" fontId="39" fillId="0" borderId="0" xfId="187" applyFont="1"/>
    <xf numFmtId="0" fontId="12" fillId="0" borderId="0" xfId="187" applyFont="1" applyAlignment="1">
      <alignment vertical="top" wrapText="1"/>
    </xf>
    <xf numFmtId="0" fontId="50" fillId="0" borderId="0" xfId="187" applyFont="1" applyAlignment="1">
      <alignment horizontal="center" vertical="center" wrapText="1"/>
    </xf>
    <xf numFmtId="0" fontId="57" fillId="29" borderId="0" xfId="187" applyFont="1" applyFill="1"/>
    <xf numFmtId="0" fontId="61" fillId="0" borderId="0" xfId="187" applyFont="1"/>
    <xf numFmtId="49" fontId="14" fillId="0" borderId="0" xfId="187" applyNumberFormat="1" applyFont="1" applyAlignment="1">
      <alignment horizontal="center"/>
    </xf>
    <xf numFmtId="0" fontId="39" fillId="0" borderId="0" xfId="187" applyFont="1" applyAlignment="1">
      <alignment horizontal="left" wrapText="1"/>
    </xf>
    <xf numFmtId="4" fontId="10" fillId="0" borderId="13" xfId="135" applyNumberFormat="1" applyFont="1" applyBorder="1" applyAlignment="1">
      <alignment vertical="center"/>
    </xf>
    <xf numFmtId="4" fontId="10" fillId="0" borderId="13" xfId="135" applyNumberFormat="1" applyFont="1" applyBorder="1" applyAlignment="1">
      <alignment vertical="center" wrapText="1"/>
    </xf>
    <xf numFmtId="49" fontId="9" fillId="3" borderId="13" xfId="0" applyNumberFormat="1" applyFont="1" applyFill="1" applyBorder="1" applyAlignment="1">
      <alignment horizontal="center" vertical="center" wrapText="1"/>
    </xf>
    <xf numFmtId="39" fontId="59" fillId="3" borderId="16" xfId="0" applyNumberFormat="1" applyFont="1" applyFill="1" applyBorder="1" applyAlignment="1">
      <alignment horizontal="right" vertical="center" wrapText="1"/>
    </xf>
    <xf numFmtId="2" fontId="59" fillId="0" borderId="13" xfId="0" applyNumberFormat="1" applyFont="1" applyBorder="1" applyAlignment="1">
      <alignment vertical="center" wrapText="1"/>
    </xf>
    <xf numFmtId="0" fontId="9" fillId="0" borderId="13" xfId="0" applyFont="1" applyBorder="1" applyAlignment="1">
      <alignment horizontal="center" vertical="center"/>
    </xf>
    <xf numFmtId="4" fontId="4" fillId="0" borderId="0" xfId="161" applyNumberFormat="1" applyFill="1" applyBorder="1" applyAlignment="1" applyProtection="1"/>
    <xf numFmtId="49" fontId="12" fillId="30" borderId="13" xfId="187" applyNumberFormat="1" applyFont="1" applyFill="1" applyBorder="1" applyAlignment="1">
      <alignment horizontal="center" vertical="center" wrapText="1"/>
    </xf>
    <xf numFmtId="0" fontId="12" fillId="30" borderId="13" xfId="187" applyFont="1" applyFill="1" applyBorder="1" applyAlignment="1">
      <alignment horizontal="center" vertical="center" wrapText="1"/>
    </xf>
    <xf numFmtId="0" fontId="11" fillId="30" borderId="13" xfId="187" applyFont="1" applyFill="1" applyBorder="1" applyAlignment="1">
      <alignment horizontal="center" vertical="center" wrapText="1"/>
    </xf>
    <xf numFmtId="0" fontId="10" fillId="0" borderId="13" xfId="166" applyFont="1" applyBorder="1" applyAlignment="1">
      <alignment wrapText="1"/>
    </xf>
    <xf numFmtId="4" fontId="10" fillId="0" borderId="13" xfId="165" applyNumberFormat="1" applyFont="1" applyBorder="1"/>
    <xf numFmtId="0" fontId="10" fillId="0" borderId="13" xfId="165" applyFont="1" applyBorder="1"/>
    <xf numFmtId="2" fontId="4" fillId="0" borderId="0" xfId="161" applyNumberFormat="1" applyFill="1" applyBorder="1" applyAlignment="1" applyProtection="1"/>
    <xf numFmtId="49" fontId="42" fillId="0" borderId="13" xfId="0" applyNumberFormat="1" applyFont="1" applyBorder="1" applyAlignment="1">
      <alignment horizontal="center" vertical="center" wrapText="1"/>
    </xf>
    <xf numFmtId="176" fontId="14" fillId="0" borderId="0" xfId="0" applyNumberFormat="1" applyFont="1" applyAlignment="1">
      <alignment horizontal="right"/>
    </xf>
    <xf numFmtId="49" fontId="12" fillId="32" borderId="13" xfId="0" applyNumberFormat="1" applyFont="1" applyFill="1" applyBorder="1" applyAlignment="1">
      <alignment horizontal="center" vertical="center"/>
    </xf>
    <xf numFmtId="0" fontId="12" fillId="32" borderId="13" xfId="0" applyFont="1" applyFill="1" applyBorder="1" applyAlignment="1">
      <alignment horizontal="center" vertical="center" wrapText="1"/>
    </xf>
    <xf numFmtId="176" fontId="12" fillId="32" borderId="13" xfId="0" applyNumberFormat="1" applyFont="1" applyFill="1" applyBorder="1" applyAlignment="1">
      <alignment vertical="center" wrapText="1"/>
    </xf>
    <xf numFmtId="49" fontId="12" fillId="32" borderId="13" xfId="0" applyNumberFormat="1" applyFont="1" applyFill="1" applyBorder="1" applyAlignment="1">
      <alignment horizontal="center" vertical="center" wrapText="1"/>
    </xf>
    <xf numFmtId="3" fontId="12" fillId="32" borderId="13" xfId="0" applyNumberFormat="1" applyFont="1" applyFill="1" applyBorder="1" applyAlignment="1">
      <alignment horizontal="center" vertical="center" wrapText="1"/>
    </xf>
    <xf numFmtId="2" fontId="12" fillId="32" borderId="13" xfId="0" applyNumberFormat="1" applyFont="1" applyFill="1" applyBorder="1" applyAlignment="1">
      <alignment horizontal="center" vertical="center" wrapText="1"/>
    </xf>
    <xf numFmtId="0" fontId="12" fillId="32" borderId="13" xfId="0" applyFont="1" applyFill="1" applyBorder="1" applyAlignment="1">
      <alignment horizontal="center" vertical="center"/>
    </xf>
    <xf numFmtId="176" fontId="12" fillId="32" borderId="13" xfId="0" applyNumberFormat="1" applyFont="1" applyFill="1" applyBorder="1" applyAlignment="1">
      <alignment vertical="center"/>
    </xf>
    <xf numFmtId="0" fontId="10" fillId="32" borderId="13" xfId="0" applyFont="1" applyFill="1" applyBorder="1" applyAlignment="1">
      <alignment horizontal="center" vertical="center"/>
    </xf>
    <xf numFmtId="0" fontId="12" fillId="32" borderId="13" xfId="0" applyFont="1" applyFill="1" applyBorder="1" applyAlignment="1">
      <alignment vertical="center" wrapText="1"/>
    </xf>
    <xf numFmtId="49" fontId="61" fillId="29" borderId="13" xfId="187" applyNumberFormat="1" applyFont="1" applyFill="1" applyBorder="1" applyAlignment="1">
      <alignment horizontal="center" vertical="center"/>
    </xf>
    <xf numFmtId="0" fontId="61" fillId="29" borderId="13" xfId="187" applyFont="1" applyFill="1" applyBorder="1" applyAlignment="1">
      <alignment horizontal="left" vertical="center" wrapText="1"/>
    </xf>
    <xf numFmtId="4" fontId="61" fillId="29" borderId="13" xfId="187" applyNumberFormat="1" applyFont="1" applyFill="1" applyBorder="1" applyAlignment="1">
      <alignment horizontal="right" vertical="center" wrapText="1"/>
    </xf>
    <xf numFmtId="4" fontId="61" fillId="29" borderId="13" xfId="147" applyNumberFormat="1" applyFont="1" applyFill="1" applyBorder="1" applyAlignment="1">
      <alignment horizontal="right" vertical="center"/>
    </xf>
    <xf numFmtId="49" fontId="61" fillId="31" borderId="13" xfId="187" applyNumberFormat="1" applyFont="1" applyFill="1" applyBorder="1" applyAlignment="1">
      <alignment horizontal="center" vertical="center"/>
    </xf>
    <xf numFmtId="0" fontId="12" fillId="31" borderId="13" xfId="92" applyFont="1" applyFill="1" applyBorder="1" applyAlignment="1">
      <alignment horizontal="left" vertical="center" wrapText="1"/>
    </xf>
    <xf numFmtId="4" fontId="61" fillId="31" borderId="13" xfId="187" applyNumberFormat="1" applyFont="1" applyFill="1" applyBorder="1" applyAlignment="1">
      <alignment horizontal="right" vertical="center" wrapText="1"/>
    </xf>
    <xf numFmtId="4" fontId="61" fillId="31" borderId="13" xfId="147" applyNumberFormat="1" applyFont="1" applyFill="1" applyBorder="1" applyAlignment="1">
      <alignment horizontal="right" vertical="center"/>
    </xf>
    <xf numFmtId="0" fontId="10" fillId="0" borderId="13" xfId="92" applyFont="1" applyBorder="1" applyAlignment="1">
      <alignment horizontal="left" vertical="center" wrapText="1"/>
    </xf>
    <xf numFmtId="4" fontId="64" fillId="29" borderId="13" xfId="187" applyNumberFormat="1" applyFont="1" applyFill="1" applyBorder="1" applyAlignment="1">
      <alignment horizontal="right" vertical="center" wrapText="1"/>
    </xf>
    <xf numFmtId="4" fontId="64" fillId="29" borderId="13" xfId="147" applyNumberFormat="1" applyFont="1" applyFill="1" applyBorder="1" applyAlignment="1">
      <alignment horizontal="right" vertical="center"/>
    </xf>
    <xf numFmtId="0" fontId="9" fillId="0" borderId="13" xfId="187" applyFont="1" applyBorder="1" applyAlignment="1">
      <alignment horizontal="left" vertical="center" wrapText="1"/>
    </xf>
    <xf numFmtId="0" fontId="10" fillId="29" borderId="17" xfId="187" applyFont="1" applyFill="1" applyBorder="1" applyAlignment="1">
      <alignment vertical="center" wrapText="1"/>
    </xf>
    <xf numFmtId="0" fontId="10" fillId="29" borderId="13" xfId="187" applyFont="1" applyFill="1" applyBorder="1" applyAlignment="1">
      <alignment horizontal="left" vertical="center" wrapText="1"/>
    </xf>
    <xf numFmtId="0" fontId="12" fillId="31" borderId="13" xfId="187" applyFont="1" applyFill="1" applyBorder="1" applyAlignment="1">
      <alignment horizontal="left" vertical="center" wrapText="1"/>
    </xf>
    <xf numFmtId="49" fontId="61" fillId="0" borderId="13" xfId="187" applyNumberFormat="1" applyFont="1" applyBorder="1" applyAlignment="1">
      <alignment horizontal="center" vertical="center"/>
    </xf>
    <xf numFmtId="0" fontId="10" fillId="29" borderId="13" xfId="187" applyFont="1" applyFill="1" applyBorder="1" applyAlignment="1">
      <alignment vertical="center" wrapText="1"/>
    </xf>
    <xf numFmtId="4" fontId="64" fillId="0" borderId="13" xfId="187" applyNumberFormat="1" applyFont="1" applyBorder="1" applyAlignment="1">
      <alignment horizontal="right" vertical="center" wrapText="1"/>
    </xf>
    <xf numFmtId="4" fontId="64" fillId="0" borderId="13" xfId="147" applyNumberFormat="1" applyFont="1" applyBorder="1" applyAlignment="1">
      <alignment horizontal="right" vertical="center"/>
    </xf>
    <xf numFmtId="4" fontId="50" fillId="31" borderId="13" xfId="147" applyNumberFormat="1" applyFont="1" applyFill="1" applyBorder="1" applyAlignment="1">
      <alignment horizontal="right" vertical="center"/>
    </xf>
    <xf numFmtId="49" fontId="50" fillId="31" borderId="13" xfId="187" applyNumberFormat="1" applyFont="1" applyFill="1" applyBorder="1" applyAlignment="1">
      <alignment horizontal="center" vertical="center"/>
    </xf>
    <xf numFmtId="4" fontId="50" fillId="31" borderId="13" xfId="187" applyNumberFormat="1" applyFont="1" applyFill="1" applyBorder="1" applyAlignment="1">
      <alignment horizontal="right" vertical="center" wrapText="1"/>
    </xf>
    <xf numFmtId="4" fontId="10" fillId="0" borderId="13" xfId="187" applyNumberFormat="1" applyFont="1" applyBorder="1" applyAlignment="1">
      <alignment horizontal="left" vertical="center" wrapText="1"/>
    </xf>
    <xf numFmtId="0" fontId="10" fillId="0" borderId="13" xfId="167" applyFont="1" applyBorder="1" applyAlignment="1">
      <alignment vertical="center" wrapText="1"/>
    </xf>
    <xf numFmtId="4" fontId="12" fillId="31" borderId="13" xfId="187" applyNumberFormat="1" applyFont="1" applyFill="1" applyBorder="1" applyAlignment="1">
      <alignment horizontal="left" vertical="center" wrapText="1"/>
    </xf>
    <xf numFmtId="0" fontId="10" fillId="0" borderId="0" xfId="168" applyFont="1" applyAlignment="1">
      <alignment vertical="center" wrapText="1"/>
    </xf>
    <xf numFmtId="4" fontId="61" fillId="0" borderId="13" xfId="187" applyNumberFormat="1" applyFont="1" applyBorder="1" applyAlignment="1">
      <alignment horizontal="right" vertical="center" wrapText="1"/>
    </xf>
    <xf numFmtId="4" fontId="50" fillId="31" borderId="13" xfId="187" applyNumberFormat="1" applyFont="1" applyFill="1" applyBorder="1" applyAlignment="1">
      <alignment vertical="center"/>
    </xf>
    <xf numFmtId="49" fontId="14" fillId="0" borderId="13" xfId="187" applyNumberFormat="1" applyFont="1" applyBorder="1" applyAlignment="1">
      <alignment horizontal="center"/>
    </xf>
    <xf numFmtId="4" fontId="64" fillId="0" borderId="13" xfId="187" applyNumberFormat="1" applyFont="1" applyBorder="1" applyAlignment="1">
      <alignment vertical="center"/>
    </xf>
    <xf numFmtId="49" fontId="10" fillId="0" borderId="13" xfId="187" applyNumberFormat="1" applyFont="1" applyBorder="1" applyAlignment="1">
      <alignment horizontal="center"/>
    </xf>
    <xf numFmtId="4" fontId="39" fillId="0" borderId="0" xfId="187" applyNumberFormat="1" applyFont="1" applyAlignment="1">
      <alignment horizontal="left" vertical="center" wrapText="1"/>
    </xf>
    <xf numFmtId="4" fontId="39" fillId="0" borderId="0" xfId="187" applyNumberFormat="1" applyFont="1" applyAlignment="1">
      <alignment vertical="center"/>
    </xf>
    <xf numFmtId="4" fontId="10" fillId="0" borderId="13" xfId="0" quotePrefix="1" applyNumberFormat="1" applyFont="1" applyBorder="1" applyAlignment="1">
      <alignment vertical="center" wrapText="1"/>
    </xf>
    <xf numFmtId="0" fontId="10" fillId="0" borderId="13" xfId="171" quotePrefix="1" applyFont="1" applyBorder="1" applyAlignment="1">
      <alignment vertical="center" wrapText="1"/>
    </xf>
    <xf numFmtId="4" fontId="10" fillId="0" borderId="13" xfId="0" applyNumberFormat="1" applyFont="1" applyBorder="1" applyAlignment="1">
      <alignment horizontal="right" vertical="center"/>
    </xf>
    <xf numFmtId="4" fontId="12" fillId="0" borderId="13" xfId="0" applyNumberFormat="1" applyFont="1" applyBorder="1" applyAlignment="1">
      <alignment horizontal="right" vertical="center"/>
    </xf>
    <xf numFmtId="0" fontId="67" fillId="0" borderId="13" xfId="138" applyFont="1" applyBorder="1" applyAlignment="1">
      <alignment horizontal="center" vertical="center"/>
    </xf>
    <xf numFmtId="0" fontId="67" fillId="0" borderId="13" xfId="138" applyFont="1" applyBorder="1" applyAlignment="1">
      <alignment vertical="center" wrapText="1"/>
    </xf>
    <xf numFmtId="0" fontId="68" fillId="0" borderId="13" xfId="138" applyFont="1" applyBorder="1" applyAlignment="1">
      <alignment horizontal="center" vertical="center"/>
    </xf>
    <xf numFmtId="0" fontId="68" fillId="0" borderId="13" xfId="138" applyFont="1" applyBorder="1" applyAlignment="1">
      <alignment vertical="center" wrapText="1"/>
    </xf>
    <xf numFmtId="49" fontId="10" fillId="0" borderId="18" xfId="159" applyNumberFormat="1" applyFont="1" applyBorder="1" applyAlignment="1">
      <alignment horizontal="center" vertical="center"/>
    </xf>
    <xf numFmtId="4" fontId="10" fillId="0" borderId="13" xfId="136" applyNumberFormat="1" applyFont="1" applyBorder="1" applyAlignment="1">
      <alignment vertical="center"/>
    </xf>
    <xf numFmtId="4" fontId="10" fillId="0" borderId="13" xfId="136" applyNumberFormat="1" applyFont="1" applyBorder="1" applyAlignment="1">
      <alignment vertical="center" wrapText="1"/>
    </xf>
    <xf numFmtId="0" fontId="9" fillId="0" borderId="13" xfId="161" applyNumberFormat="1" applyFont="1" applyFill="1" applyBorder="1" applyAlignment="1" applyProtection="1">
      <alignment vertical="center" wrapText="1"/>
    </xf>
    <xf numFmtId="0" fontId="10" fillId="0" borderId="13" xfId="172" applyFont="1" applyBorder="1" applyAlignment="1">
      <alignment vertical="center" wrapText="1"/>
    </xf>
    <xf numFmtId="0" fontId="10" fillId="0" borderId="13" xfId="172" applyFont="1" applyBorder="1" applyAlignment="1">
      <alignment horizontal="center" vertical="center"/>
    </xf>
    <xf numFmtId="4" fontId="12" fillId="3" borderId="13" xfId="0" applyNumberFormat="1" applyFont="1" applyFill="1" applyBorder="1" applyAlignment="1">
      <alignment horizontal="right" vertical="center" wrapText="1"/>
    </xf>
    <xf numFmtId="0" fontId="67" fillId="0" borderId="13" xfId="139" applyFont="1" applyBorder="1" applyAlignment="1">
      <alignment vertical="center" wrapText="1"/>
    </xf>
    <xf numFmtId="4" fontId="8" fillId="0" borderId="13" xfId="0" quotePrefix="1" applyNumberFormat="1" applyFont="1" applyBorder="1" applyAlignment="1">
      <alignment vertical="center" wrapText="1"/>
    </xf>
    <xf numFmtId="0" fontId="69" fillId="0" borderId="0" xfId="0" applyNumberFormat="1" applyFont="1" applyFill="1" applyBorder="1" applyAlignment="1" applyProtection="1">
      <alignment vertical="center" wrapText="1"/>
    </xf>
    <xf numFmtId="0" fontId="59" fillId="3" borderId="13" xfId="0" applyFont="1" applyFill="1" applyBorder="1" applyAlignment="1">
      <alignment vertical="center" wrapText="1"/>
    </xf>
    <xf numFmtId="0" fontId="59" fillId="0" borderId="13" xfId="0" applyFont="1" applyBorder="1" applyAlignment="1">
      <alignment horizontal="left" vertical="center" wrapText="1"/>
    </xf>
    <xf numFmtId="0" fontId="8" fillId="0" borderId="13" xfId="171" quotePrefix="1" applyFont="1" applyBorder="1" applyAlignment="1">
      <alignment vertical="center" wrapText="1"/>
    </xf>
    <xf numFmtId="0" fontId="11" fillId="3" borderId="13" xfId="0" applyFont="1" applyFill="1" applyBorder="1" applyAlignment="1">
      <alignment horizontal="left" vertical="center" wrapText="1"/>
    </xf>
    <xf numFmtId="0" fontId="6" fillId="0" borderId="13" xfId="0" applyNumberFormat="1" applyFont="1" applyFill="1" applyBorder="1" applyAlignment="1" applyProtection="1"/>
    <xf numFmtId="0" fontId="14" fillId="0" borderId="0" xfId="187" applyFont="1"/>
    <xf numFmtId="176" fontId="47" fillId="0" borderId="13" xfId="160" applyNumberFormat="1" applyFont="1" applyBorder="1" applyAlignment="1" applyProtection="1">
      <alignment horizontal="center" vertical="center" wrapText="1"/>
    </xf>
    <xf numFmtId="0" fontId="12" fillId="0" borderId="0" xfId="0" applyFont="1" applyAlignment="1">
      <alignment horizontal="center"/>
    </xf>
    <xf numFmtId="0" fontId="12" fillId="0" borderId="0" xfId="0" applyFont="1" applyBorder="1" applyAlignment="1">
      <alignment horizontal="center"/>
    </xf>
    <xf numFmtId="49" fontId="51" fillId="0" borderId="13" xfId="0" applyNumberFormat="1" applyFont="1" applyFill="1" applyBorder="1" applyAlignment="1" applyProtection="1">
      <alignment horizontal="center" vertical="center" wrapText="1"/>
    </xf>
    <xf numFmtId="0" fontId="51" fillId="0" borderId="13" xfId="0" applyNumberFormat="1" applyFont="1" applyFill="1" applyBorder="1" applyAlignment="1" applyProtection="1">
      <alignment horizontal="center" vertical="center" wrapText="1"/>
    </xf>
    <xf numFmtId="0" fontId="58" fillId="0" borderId="13" xfId="0" applyNumberFormat="1" applyFont="1" applyFill="1" applyBorder="1" applyAlignment="1" applyProtection="1">
      <alignment horizontal="center" vertical="center"/>
    </xf>
    <xf numFmtId="0" fontId="12" fillId="0" borderId="0" xfId="165" applyFont="1" applyAlignment="1">
      <alignment horizontal="center"/>
    </xf>
    <xf numFmtId="49" fontId="51" fillId="0" borderId="13" xfId="169" applyNumberFormat="1" applyFont="1" applyFill="1" applyBorder="1" applyAlignment="1" applyProtection="1">
      <alignment horizontal="center" vertical="center" wrapText="1"/>
    </xf>
    <xf numFmtId="0" fontId="51" fillId="0" borderId="13" xfId="169" applyNumberFormat="1" applyFont="1" applyFill="1" applyBorder="1" applyAlignment="1" applyProtection="1">
      <alignment horizontal="center" vertical="center" wrapText="1"/>
    </xf>
    <xf numFmtId="0" fontId="58" fillId="0" borderId="13" xfId="169" applyNumberFormat="1" applyFont="1" applyFill="1" applyBorder="1" applyAlignment="1" applyProtection="1">
      <alignment horizontal="center" vertical="center"/>
    </xf>
    <xf numFmtId="0" fontId="42" fillId="0" borderId="13" xfId="165" applyFont="1" applyBorder="1" applyAlignment="1">
      <alignment horizontal="center"/>
    </xf>
    <xf numFmtId="0" fontId="12" fillId="0" borderId="0" xfId="165" applyFont="1" applyAlignment="1">
      <alignment horizontal="center" vertical="center"/>
    </xf>
    <xf numFmtId="0" fontId="8" fillId="0" borderId="13" xfId="165" applyFont="1" applyBorder="1" applyAlignment="1">
      <alignment horizontal="center" vertical="center" wrapText="1"/>
    </xf>
    <xf numFmtId="14" fontId="1" fillId="0" borderId="13" xfId="160" applyNumberFormat="1" applyFont="1" applyBorder="1" applyAlignment="1" applyProtection="1">
      <alignment horizontal="center" vertical="center" wrapText="1"/>
    </xf>
    <xf numFmtId="0" fontId="1" fillId="0" borderId="13" xfId="160" applyFont="1" applyBorder="1" applyAlignment="1" applyProtection="1">
      <alignment horizontal="center" vertical="center" wrapText="1"/>
    </xf>
    <xf numFmtId="0" fontId="3" fillId="0" borderId="13" xfId="157" applyNumberFormat="1" applyFont="1" applyFill="1" applyBorder="1" applyAlignment="1" applyProtection="1">
      <alignment horizontal="center" vertical="center"/>
    </xf>
    <xf numFmtId="0" fontId="51" fillId="0" borderId="13" xfId="0" applyFont="1" applyFill="1" applyBorder="1" applyAlignment="1">
      <alignment horizontal="center" vertical="center" wrapText="1"/>
    </xf>
    <xf numFmtId="1" fontId="1" fillId="0" borderId="13" xfId="187" applyNumberFormat="1" applyFont="1" applyBorder="1" applyAlignment="1">
      <alignment horizontal="center" vertical="center"/>
    </xf>
    <xf numFmtId="0" fontId="1" fillId="0" borderId="13" xfId="187" applyFont="1" applyBorder="1" applyAlignment="1">
      <alignment horizontal="center" vertical="center" wrapText="1"/>
    </xf>
    <xf numFmtId="49" fontId="12" fillId="0" borderId="19" xfId="0" applyNumberFormat="1" applyFont="1" applyBorder="1" applyAlignment="1">
      <alignment horizontal="center" vertical="center" wrapText="1"/>
    </xf>
    <xf numFmtId="0" fontId="0" fillId="0" borderId="18" xfId="0" applyBorder="1" applyAlignment="1">
      <alignment horizontal="center" vertical="center" wrapText="1"/>
    </xf>
    <xf numFmtId="49" fontId="12" fillId="0" borderId="13" xfId="0" applyNumberFormat="1" applyFont="1" applyBorder="1" applyAlignment="1">
      <alignment horizontal="center" vertical="center" wrapText="1"/>
    </xf>
    <xf numFmtId="0" fontId="10" fillId="0" borderId="13" xfId="0" applyFont="1" applyBorder="1" applyAlignment="1">
      <alignment horizontal="center" vertical="center" wrapText="1"/>
    </xf>
    <xf numFmtId="0" fontId="12" fillId="0" borderId="0" xfId="0" applyFont="1" applyAlignment="1">
      <alignment horizontal="center" wrapText="1"/>
    </xf>
    <xf numFmtId="0" fontId="0" fillId="0" borderId="0" xfId="0" applyNumberFormat="1" applyFill="1" applyBorder="1" applyAlignment="1" applyProtection="1"/>
    <xf numFmtId="0" fontId="12" fillId="0" borderId="13"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center" vertical="center" wrapText="1"/>
    </xf>
    <xf numFmtId="2" fontId="46" fillId="29" borderId="13" xfId="0" applyNumberFormat="1" applyFont="1" applyFill="1" applyBorder="1" applyAlignment="1">
      <alignment horizontal="center" vertical="center" wrapText="1"/>
    </xf>
    <xf numFmtId="0" fontId="50" fillId="0" borderId="0" xfId="187" applyFont="1" applyAlignment="1">
      <alignment horizontal="center" vertical="top" wrapText="1"/>
    </xf>
  </cellXfs>
  <cellStyles count="194">
    <cellStyle name="”ќђќ‘ћ‚›‰" xfId="1"/>
    <cellStyle name="”љ‘ђћ‚ђќќ›‰" xfId="2"/>
    <cellStyle name="„…ќ…†ќ›‰" xfId="3"/>
    <cellStyle name="‡ђѓћ‹ћ‚ћљ1" xfId="4"/>
    <cellStyle name="‡ђѓћ‹ћ‚ћљ2" xfId="5"/>
    <cellStyle name="’ћѓћ‚›‰" xfId="6"/>
    <cellStyle name="20% - Акцент1" xfId="7"/>
    <cellStyle name="20% — акцент1" xfId="8"/>
    <cellStyle name="20% - Акцент1 2" xfId="9"/>
    <cellStyle name="20% - Акцент1_Додаток 1 " xfId="10"/>
    <cellStyle name="20% - Акцент2" xfId="11"/>
    <cellStyle name="20% — акцент2" xfId="12"/>
    <cellStyle name="20% - Акцент2 2" xfId="13"/>
    <cellStyle name="20% - Акцент2_Додаток 1 " xfId="14"/>
    <cellStyle name="20% - Акцент3" xfId="15"/>
    <cellStyle name="20% — акцент3" xfId="16"/>
    <cellStyle name="20% - Акцент3 2" xfId="17"/>
    <cellStyle name="20% - Акцент3_Додаток 1 " xfId="18"/>
    <cellStyle name="20% - Акцент4" xfId="19"/>
    <cellStyle name="20% — акцент4" xfId="20"/>
    <cellStyle name="20% - Акцент4 2" xfId="21"/>
    <cellStyle name="20% - Акцент4_Додаток 1 " xfId="22"/>
    <cellStyle name="20% - Акцент5" xfId="23"/>
    <cellStyle name="20% — акцент5" xfId="24"/>
    <cellStyle name="20% - Акцент5 2" xfId="25"/>
    <cellStyle name="20% - Акцент5_Додаток 1 " xfId="26"/>
    <cellStyle name="20% - Акцент6" xfId="27"/>
    <cellStyle name="20% — акцент6" xfId="28"/>
    <cellStyle name="20% - Акцент6 2" xfId="29"/>
    <cellStyle name="20% - Акцент6_Додаток 1 " xfId="30"/>
    <cellStyle name="20% – Акцентування1" xfId="31"/>
    <cellStyle name="20% – Акцентування2" xfId="32"/>
    <cellStyle name="20% – Акцентування3" xfId="33"/>
    <cellStyle name="20% – Акцентування4" xfId="34"/>
    <cellStyle name="20% – Акцентування5" xfId="35"/>
    <cellStyle name="20% – Акцентування6" xfId="36"/>
    <cellStyle name="40% - Акцент1" xfId="37"/>
    <cellStyle name="40% — акцент1" xfId="38"/>
    <cellStyle name="40% - Акцент1 2" xfId="39"/>
    <cellStyle name="40% - Акцент1_Додаток 1 " xfId="40"/>
    <cellStyle name="40% - Акцент2" xfId="41"/>
    <cellStyle name="40% — акцент2" xfId="42"/>
    <cellStyle name="40% - Акцент2 2" xfId="43"/>
    <cellStyle name="40% - Акцент2_Додаток 1 " xfId="44"/>
    <cellStyle name="40% - Акцент3" xfId="45"/>
    <cellStyle name="40% — акцент3" xfId="46"/>
    <cellStyle name="40% - Акцент3 2" xfId="47"/>
    <cellStyle name="40% - Акцент3_Додаток 1 " xfId="48"/>
    <cellStyle name="40% - Акцент4" xfId="49"/>
    <cellStyle name="40% — акцент4" xfId="50"/>
    <cellStyle name="40% - Акцент4 2" xfId="51"/>
    <cellStyle name="40% - Акцент4_Додаток 1 " xfId="52"/>
    <cellStyle name="40% - Акцент5" xfId="53"/>
    <cellStyle name="40% — акцент5" xfId="54"/>
    <cellStyle name="40% - Акцент5 2" xfId="55"/>
    <cellStyle name="40% - Акцент5_Додаток 1 " xfId="56"/>
    <cellStyle name="40% - Акцент6" xfId="57"/>
    <cellStyle name="40% — акцент6" xfId="58"/>
    <cellStyle name="40% - Акцент6 2" xfId="59"/>
    <cellStyle name="40% - Акцент6_Додаток 1 " xfId="60"/>
    <cellStyle name="40% – Акцентування1" xfId="61"/>
    <cellStyle name="40% – Акцентування2" xfId="62"/>
    <cellStyle name="40% – Акцентування3" xfId="63"/>
    <cellStyle name="40% – Акцентування4" xfId="64"/>
    <cellStyle name="40% – Акцентування5" xfId="65"/>
    <cellStyle name="40% – Акцентування6" xfId="66"/>
    <cellStyle name="60% - Акцент1" xfId="67"/>
    <cellStyle name="60% — акцент1" xfId="68"/>
    <cellStyle name="60% - Акцент1 2" xfId="69"/>
    <cellStyle name="60% - Акцент2" xfId="70"/>
    <cellStyle name="60% — акцент2" xfId="71"/>
    <cellStyle name="60% - Акцент2 2" xfId="72"/>
    <cellStyle name="60% - Акцент3" xfId="73"/>
    <cellStyle name="60% — акцент3" xfId="74"/>
    <cellStyle name="60% - Акцент3 2" xfId="75"/>
    <cellStyle name="60% - Акцент4" xfId="76"/>
    <cellStyle name="60% — акцент4" xfId="77"/>
    <cellStyle name="60% - Акцент4 2" xfId="78"/>
    <cellStyle name="60% - Акцент5" xfId="79"/>
    <cellStyle name="60% — акцент5" xfId="80"/>
    <cellStyle name="60% - Акцент5 2" xfId="81"/>
    <cellStyle name="60% - Акцент6" xfId="82"/>
    <cellStyle name="60% — акцент6" xfId="83"/>
    <cellStyle name="60% - Акцент6 2" xfId="84"/>
    <cellStyle name="60% – Акцентування1" xfId="85"/>
    <cellStyle name="60% – Акцентування2" xfId="86"/>
    <cellStyle name="60% – Акцентування3" xfId="87"/>
    <cellStyle name="60% – Акцентування4" xfId="88"/>
    <cellStyle name="60% – Акцентування5" xfId="89"/>
    <cellStyle name="60% – Акцентування6" xfId="90"/>
    <cellStyle name="Normal_meresha_07" xfId="91"/>
    <cellStyle name="Normal_Доходи" xfId="92"/>
    <cellStyle name="Акцент1" xfId="93"/>
    <cellStyle name="Акцент1 2" xfId="94"/>
    <cellStyle name="Акцент2" xfId="95"/>
    <cellStyle name="Акцент2 2" xfId="96"/>
    <cellStyle name="Акцент3" xfId="97"/>
    <cellStyle name="Акцент3 2" xfId="98"/>
    <cellStyle name="Акцент4" xfId="99"/>
    <cellStyle name="Акцент4 2" xfId="100"/>
    <cellStyle name="Акцент5" xfId="101"/>
    <cellStyle name="Акцент5 2" xfId="102"/>
    <cellStyle name="Акцент6" xfId="103"/>
    <cellStyle name="Акцент6 2" xfId="104"/>
    <cellStyle name="Акцентування1" xfId="105"/>
    <cellStyle name="Акцентування2" xfId="106"/>
    <cellStyle name="Акцентування3" xfId="107"/>
    <cellStyle name="Акцентування4" xfId="108"/>
    <cellStyle name="Акцентування5" xfId="109"/>
    <cellStyle name="Акцентування6" xfId="110"/>
    <cellStyle name="Ввод  2" xfId="111"/>
    <cellStyle name="Вывод" xfId="112"/>
    <cellStyle name="Вывод 2" xfId="113"/>
    <cellStyle name="Вычисление" xfId="114"/>
    <cellStyle name="Вычисление 2" xfId="115"/>
    <cellStyle name="Добре" xfId="116"/>
    <cellStyle name="Заголовок 1" xfId="117" builtinId="16" customBuiltin="1"/>
    <cellStyle name="Заголовок 1 2" xfId="118"/>
    <cellStyle name="Заголовок 2" xfId="119" builtinId="17" customBuiltin="1"/>
    <cellStyle name="Заголовок 2 2" xfId="120"/>
    <cellStyle name="Заголовок 3" xfId="121" builtinId="18" customBuiltin="1"/>
    <cellStyle name="Заголовок 3 2" xfId="122"/>
    <cellStyle name="Заголовок 4" xfId="123" builtinId="19" customBuiltin="1"/>
    <cellStyle name="Заголовок 4 2" xfId="124"/>
    <cellStyle name="Звичайний 10" xfId="125"/>
    <cellStyle name="Звичайний 11" xfId="126"/>
    <cellStyle name="Звичайний 12" xfId="127"/>
    <cellStyle name="Звичайний 13" xfId="128"/>
    <cellStyle name="Звичайний 14" xfId="129"/>
    <cellStyle name="Звичайний 15" xfId="130"/>
    <cellStyle name="Звичайний 16" xfId="131"/>
    <cellStyle name="Звичайний 17" xfId="132"/>
    <cellStyle name="Звичайний 18" xfId="133"/>
    <cellStyle name="Звичайний 19" xfId="134"/>
    <cellStyle name="Звичайний 2" xfId="135"/>
    <cellStyle name="Звичайний 2 2" xfId="136"/>
    <cellStyle name="Звичайний 20" xfId="137"/>
    <cellStyle name="Звичайний 21" xfId="138"/>
    <cellStyle name="Звичайний 22" xfId="139"/>
    <cellStyle name="Звичайний 3" xfId="140"/>
    <cellStyle name="Звичайний 4" xfId="141"/>
    <cellStyle name="Звичайний 5" xfId="142"/>
    <cellStyle name="Звичайний 6" xfId="143"/>
    <cellStyle name="Звичайний 7" xfId="144"/>
    <cellStyle name="Звичайний 8" xfId="145"/>
    <cellStyle name="Звичайний 9" xfId="146"/>
    <cellStyle name="Звичайний_Додаток _ 3 зм_ни 4575" xfId="147"/>
    <cellStyle name="Звичайний_Додаток _ 3 зм_ни 4575_22.12.2020 Додатки бюджет 2021 Коди нові" xfId="148"/>
    <cellStyle name="Итог" xfId="149"/>
    <cellStyle name="Итог 2" xfId="150"/>
    <cellStyle name="Контрольная ячейка 2" xfId="151"/>
    <cellStyle name="Название 2" xfId="152"/>
    <cellStyle name="Нейтральный 2" xfId="153"/>
    <cellStyle name="Обчислення" xfId="154"/>
    <cellStyle name="Обычный" xfId="0" builtinId="0"/>
    <cellStyle name="Обычный 2" xfId="155"/>
    <cellStyle name="Обычный 3" xfId="156"/>
    <cellStyle name="Обычный__tmp_73606750015329." xfId="157"/>
    <cellStyle name="Обычный__tmp_73644435022141." xfId="158"/>
    <cellStyle name="Обычный_shabl_dod" xfId="159"/>
    <cellStyle name="Обычный_ZV1PIV98" xfId="160"/>
    <cellStyle name="Обычный_видатки" xfId="161"/>
    <cellStyle name="Обычный_Видатки_1" xfId="162"/>
    <cellStyle name="Обычный_видатки1" xfId="163"/>
    <cellStyle name="Обычный_Виконання за І квартал 2010 року" xfId="164"/>
    <cellStyle name="Обычный_Виконання за І квартал 2012 року" xfId="165"/>
    <cellStyle name="Обычный_джерела" xfId="166"/>
    <cellStyle name="Обычный_дод.6 прогр" xfId="167"/>
    <cellStyle name="Обычный_додатки до рішення  типформа" xfId="168"/>
    <cellStyle name="Обычный_звіт на 01.04.2019" xfId="169"/>
    <cellStyle name="Обычный_Звіт на 01.07.2019" xfId="170"/>
    <cellStyle name="Обычный_Лист1" xfId="171"/>
    <cellStyle name="Обычный_порівняння" xfId="172"/>
    <cellStyle name="Підсумок" xfId="173"/>
    <cellStyle name="Плохой" xfId="174"/>
    <cellStyle name="Плохой 2" xfId="175"/>
    <cellStyle name="Поганий" xfId="176"/>
    <cellStyle name="Пояснение" xfId="177"/>
    <cellStyle name="Пояснение 2" xfId="178"/>
    <cellStyle name="Примечание" xfId="179"/>
    <cellStyle name="Примечание 2" xfId="180"/>
    <cellStyle name="Примечание_Xl0000003_1" xfId="181"/>
    <cellStyle name="Примітка" xfId="182"/>
    <cellStyle name="Результат" xfId="183"/>
    <cellStyle name="Результат 1" xfId="184"/>
    <cellStyle name="Связанная ячейка 2" xfId="185"/>
    <cellStyle name="Середній" xfId="186"/>
    <cellStyle name="Стиль 1" xfId="187"/>
    <cellStyle name="Текст пояснення" xfId="188"/>
    <cellStyle name="Текст предупреждения 2" xfId="189"/>
    <cellStyle name="Тысячи [0]_Розподіл (2)" xfId="190"/>
    <cellStyle name="Тысячи_Розподіл (2)" xfId="191"/>
    <cellStyle name="Хороший 2" xfId="192"/>
    <cellStyle name="Џђћ–…ќ’ќ›‰" xfId="193"/>
  </cellStyles>
  <dxfs count="47">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0</xdr:colOff>
      <xdr:row>44</xdr:row>
      <xdr:rowOff>0</xdr:rowOff>
    </xdr:from>
    <xdr:to>
      <xdr:col>8</xdr:col>
      <xdr:colOff>0</xdr:colOff>
      <xdr:row>44</xdr:row>
      <xdr:rowOff>0</xdr:rowOff>
    </xdr:to>
    <xdr:sp macro="" textlink="">
      <xdr:nvSpPr>
        <xdr:cNvPr id="9280" name="Oval 5"/>
        <xdr:cNvSpPr>
          <a:spLocks noChangeArrowheads="1"/>
        </xdr:cNvSpPr>
      </xdr:nvSpPr>
      <xdr:spPr bwMode="auto">
        <a:xfrm rot="2297410">
          <a:off x="8524875" y="32175450"/>
          <a:ext cx="0" cy="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44</xdr:row>
      <xdr:rowOff>0</xdr:rowOff>
    </xdr:from>
    <xdr:to>
      <xdr:col>8</xdr:col>
      <xdr:colOff>0</xdr:colOff>
      <xdr:row>44</xdr:row>
      <xdr:rowOff>0</xdr:rowOff>
    </xdr:to>
    <xdr:sp macro="" textlink="">
      <xdr:nvSpPr>
        <xdr:cNvPr id="9281" name="Oval 6"/>
        <xdr:cNvSpPr>
          <a:spLocks noChangeArrowheads="1"/>
        </xdr:cNvSpPr>
      </xdr:nvSpPr>
      <xdr:spPr bwMode="auto">
        <a:xfrm rot="2297410">
          <a:off x="8524875" y="32175450"/>
          <a:ext cx="0" cy="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44</xdr:row>
      <xdr:rowOff>0</xdr:rowOff>
    </xdr:from>
    <xdr:to>
      <xdr:col>8</xdr:col>
      <xdr:colOff>0</xdr:colOff>
      <xdr:row>44</xdr:row>
      <xdr:rowOff>0</xdr:rowOff>
    </xdr:to>
    <xdr:sp macro="" textlink="">
      <xdr:nvSpPr>
        <xdr:cNvPr id="9282" name="Oval 7"/>
        <xdr:cNvSpPr>
          <a:spLocks noChangeArrowheads="1"/>
        </xdr:cNvSpPr>
      </xdr:nvSpPr>
      <xdr:spPr bwMode="auto">
        <a:xfrm rot="2297410">
          <a:off x="8524875" y="32175450"/>
          <a:ext cx="0" cy="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0</xdr:colOff>
      <xdr:row>44</xdr:row>
      <xdr:rowOff>0</xdr:rowOff>
    </xdr:from>
    <xdr:to>
      <xdr:col>8</xdr:col>
      <xdr:colOff>0</xdr:colOff>
      <xdr:row>44</xdr:row>
      <xdr:rowOff>0</xdr:rowOff>
    </xdr:to>
    <xdr:sp macro="" textlink="">
      <xdr:nvSpPr>
        <xdr:cNvPr id="9283" name="Oval 8"/>
        <xdr:cNvSpPr>
          <a:spLocks noChangeArrowheads="1"/>
        </xdr:cNvSpPr>
      </xdr:nvSpPr>
      <xdr:spPr bwMode="auto">
        <a:xfrm rot="2297410">
          <a:off x="8524875" y="32175450"/>
          <a:ext cx="0" cy="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24</xdr:col>
      <xdr:colOff>428625</xdr:colOff>
      <xdr:row>44</xdr:row>
      <xdr:rowOff>104775</xdr:rowOff>
    </xdr:from>
    <xdr:to>
      <xdr:col>26</xdr:col>
      <xdr:colOff>123825</xdr:colOff>
      <xdr:row>45</xdr:row>
      <xdr:rowOff>0</xdr:rowOff>
    </xdr:to>
    <xdr:sp macro="" textlink="">
      <xdr:nvSpPr>
        <xdr:cNvPr id="9284" name="Oval 1"/>
        <xdr:cNvSpPr>
          <a:spLocks noChangeArrowheads="1"/>
        </xdr:cNvSpPr>
      </xdr:nvSpPr>
      <xdr:spPr bwMode="auto">
        <a:xfrm rot="2297410">
          <a:off x="18707100" y="32280225"/>
          <a:ext cx="914400" cy="4286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24</xdr:col>
      <xdr:colOff>428625</xdr:colOff>
      <xdr:row>44</xdr:row>
      <xdr:rowOff>104775</xdr:rowOff>
    </xdr:from>
    <xdr:to>
      <xdr:col>26</xdr:col>
      <xdr:colOff>123825</xdr:colOff>
      <xdr:row>45</xdr:row>
      <xdr:rowOff>0</xdr:rowOff>
    </xdr:to>
    <xdr:sp macro="" textlink="">
      <xdr:nvSpPr>
        <xdr:cNvPr id="9285" name="Oval 2"/>
        <xdr:cNvSpPr>
          <a:spLocks noChangeArrowheads="1"/>
        </xdr:cNvSpPr>
      </xdr:nvSpPr>
      <xdr:spPr bwMode="auto">
        <a:xfrm rot="2297410">
          <a:off x="18707100" y="32280225"/>
          <a:ext cx="914400" cy="4286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24</xdr:col>
      <xdr:colOff>428625</xdr:colOff>
      <xdr:row>44</xdr:row>
      <xdr:rowOff>104775</xdr:rowOff>
    </xdr:from>
    <xdr:to>
      <xdr:col>26</xdr:col>
      <xdr:colOff>123825</xdr:colOff>
      <xdr:row>45</xdr:row>
      <xdr:rowOff>0</xdr:rowOff>
    </xdr:to>
    <xdr:sp macro="" textlink="">
      <xdr:nvSpPr>
        <xdr:cNvPr id="9286" name="Oval 1"/>
        <xdr:cNvSpPr>
          <a:spLocks noChangeArrowheads="1"/>
        </xdr:cNvSpPr>
      </xdr:nvSpPr>
      <xdr:spPr bwMode="auto">
        <a:xfrm rot="2297410">
          <a:off x="18707100" y="32280225"/>
          <a:ext cx="914400" cy="4286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24</xdr:col>
      <xdr:colOff>428625</xdr:colOff>
      <xdr:row>44</xdr:row>
      <xdr:rowOff>104775</xdr:rowOff>
    </xdr:from>
    <xdr:to>
      <xdr:col>26</xdr:col>
      <xdr:colOff>123825</xdr:colOff>
      <xdr:row>45</xdr:row>
      <xdr:rowOff>0</xdr:rowOff>
    </xdr:to>
    <xdr:sp macro="" textlink="">
      <xdr:nvSpPr>
        <xdr:cNvPr id="9287" name="Oval 2"/>
        <xdr:cNvSpPr>
          <a:spLocks noChangeArrowheads="1"/>
        </xdr:cNvSpPr>
      </xdr:nvSpPr>
      <xdr:spPr bwMode="auto">
        <a:xfrm rot="2297410">
          <a:off x="18707100" y="32280225"/>
          <a:ext cx="914400" cy="4286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n-005\&#1052;&#1086;&#1080;%20&#1076;&#1086;&#1082;&#1091;&#1084;&#1077;&#1085;&#1090;&#1099;\&#1052;&#1086;&#1080;%20&#1076;&#1086;&#1082;&#1091;&#1084;&#1077;&#1085;&#1090;&#1099;\&#1055;&#1072;&#1089;&#1087;&#1086;&#1088;&#1090;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n-005\&#1052;&#1086;&#1080;%20&#1076;&#1086;&#1082;&#1091;&#1084;&#1077;&#1085;&#1090;&#1099;\&#1052;&#1086;&#1080;%20&#1076;&#1086;&#1082;&#1091;&#1084;&#1077;&#1085;&#1090;&#1099;\06%202000\05%2006&#1076;&#1086;&#1076;%20&#1076;%20%20&#1089;&#1077;&#1089;%20&#1079;&#1084;&#1110;&#1085;&#10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ud%20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1043;&#1060;&#1059;\&#1042;&#1085;&#1077;&#1089;&#1077;&#1085;&#1085;&#1103;%20&#1079;&#1084;&#1110;&#1085;%20&#1076;&#1086;%20&#1073;&#1102;&#1076;&#1078;&#1077;&#1090;&#1091;\&#1047;&#1084;&#1110;&#1085;&#1080;%20&#1076;&#1086;%20&#1073;&#1102;&#1076;&#1078;&#1077;&#1090;&#1091;\&#1047;&#1084;&#1110;&#1085;&#1080;%20&#1076;&#1086;%20&#1073;&#1102;&#1076;&#1078;&#1077;&#1090;&#1091;\bud%202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Ficaj/&#1052;&#1086;&#1080;%20&#1076;&#1086;&#1082;&#1091;&#1084;&#1077;&#1085;&#1090;&#1099;/&#1041;&#1102;&#1076;&#1078;&#1077;&#1090;%202005/&#1056;&#1072;&#1076;&#1072;/bud%20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дох  1"/>
      <sheetName val="дох обл на 1 06"/>
      <sheetName val="дох  на 1 06 "/>
      <sheetName val="вид обл на 1 06 "/>
      <sheetName val="дох на1 07"/>
      <sheetName val="дох на1 07 (2)"/>
      <sheetName val="вид обл на1 07"/>
      <sheetName val="вид обл на1 07 (2)"/>
      <sheetName val="дод на сес"/>
      <sheetName val="дод на сес (3)"/>
      <sheetName val="пропоз2"/>
      <sheetName val="пропоз(2)"/>
      <sheetName val="пропоз (3)"/>
      <sheetName val="дох на1 10 очік"/>
      <sheetName val="вид на1 10 очік"/>
      <sheetName val="Лист2"/>
      <sheetName val="Лист3"/>
      <sheetName val="Лист4"/>
      <sheetName val="Лист5"/>
      <sheetName val="Лист6"/>
      <sheetName val="Лист7"/>
      <sheetName val="Лист8"/>
      <sheetName val="Лист9"/>
      <sheetName val="Лист10"/>
      <sheetName val="Лист11"/>
      <sheetName val="Лист12"/>
      <sheetName val="Лист13"/>
      <sheetName val="Лист14"/>
      <sheetName val="Лист15"/>
      <sheetName val="Лист16"/>
      <sheetName val="вид обᐻ на1 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дод 2"/>
      <sheetName val="дод 3"/>
      <sheetName val="дод 4"/>
      <sheetName val="дод 5"/>
      <sheetName val=" дод 6"/>
      <sheetName val="дод 7"/>
      <sheetName val="вид ст91"/>
      <sheetName val="вик обл дох за 2000на сес"/>
      <sheetName val="вик обл вид за 2000 на сес"/>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O108"/>
  <sheetViews>
    <sheetView showZeros="0" tabSelected="1" zoomScale="115" zoomScaleNormal="115" workbookViewId="0">
      <pane xSplit="2" ySplit="6" topLeftCell="C103" activePane="bottomRight" state="frozen"/>
      <selection pane="topRight" activeCell="C1" sqref="C1"/>
      <selection pane="bottomLeft" activeCell="A10" sqref="A10"/>
      <selection pane="bottomRight" activeCell="M88" sqref="M88"/>
    </sheetView>
  </sheetViews>
  <sheetFormatPr defaultRowHeight="12.75" x14ac:dyDescent="0.2"/>
  <cols>
    <col min="1" max="1" width="10.85546875" customWidth="1"/>
    <col min="2" max="2" width="45.7109375" style="8" customWidth="1"/>
    <col min="3" max="3" width="18.5703125" customWidth="1"/>
    <col min="4" max="4" width="17.42578125" bestFit="1" customWidth="1"/>
    <col min="5" max="5" width="9.42578125" customWidth="1"/>
    <col min="6" max="7" width="15.85546875" customWidth="1"/>
    <col min="8" max="8" width="16.28515625" customWidth="1"/>
    <col min="9" max="9" width="10" customWidth="1"/>
    <col min="10" max="10" width="17.28515625" customWidth="1"/>
    <col min="11" max="11" width="17.42578125" bestFit="1" customWidth="1"/>
    <col min="13" max="13" width="13.42578125" bestFit="1" customWidth="1"/>
  </cols>
  <sheetData>
    <row r="1" spans="1:15" ht="15.75" x14ac:dyDescent="0.25">
      <c r="A1" s="2" t="s">
        <v>555</v>
      </c>
      <c r="B1" s="2"/>
      <c r="C1" s="2"/>
      <c r="D1" s="2"/>
      <c r="E1" s="2"/>
      <c r="F1" s="2"/>
      <c r="G1" s="2"/>
      <c r="H1" s="2"/>
      <c r="I1" s="2"/>
      <c r="J1" s="2"/>
      <c r="K1" s="2"/>
      <c r="L1" s="2"/>
    </row>
    <row r="2" spans="1:15" ht="15.75" x14ac:dyDescent="0.25">
      <c r="A2" s="2" t="s">
        <v>703</v>
      </c>
      <c r="B2" s="2"/>
      <c r="C2" s="2"/>
      <c r="D2" s="2"/>
      <c r="E2" s="2"/>
      <c r="F2" s="2"/>
      <c r="G2" s="2"/>
      <c r="H2" s="2"/>
      <c r="I2" s="2"/>
      <c r="J2" s="2"/>
      <c r="K2" s="2"/>
      <c r="L2" s="2"/>
    </row>
    <row r="3" spans="1:15" x14ac:dyDescent="0.2">
      <c r="F3" s="172"/>
      <c r="G3" s="171"/>
      <c r="H3" s="75"/>
      <c r="L3" s="173" t="s">
        <v>556</v>
      </c>
    </row>
    <row r="4" spans="1:15" s="120" customFormat="1" ht="11.45" customHeight="1" x14ac:dyDescent="0.2">
      <c r="A4" s="5" t="s">
        <v>144</v>
      </c>
      <c r="B4" s="4" t="s">
        <v>145</v>
      </c>
      <c r="C4" s="7" t="s">
        <v>146</v>
      </c>
      <c r="D4" s="7"/>
      <c r="E4" s="7"/>
      <c r="F4" s="7" t="s">
        <v>147</v>
      </c>
      <c r="G4" s="7"/>
      <c r="H4" s="7"/>
      <c r="I4" s="7"/>
      <c r="J4" s="7" t="s">
        <v>148</v>
      </c>
      <c r="K4" s="7"/>
      <c r="L4" s="7"/>
    </row>
    <row r="5" spans="1:15" s="120" customFormat="1" ht="28.15" customHeight="1" x14ac:dyDescent="0.2">
      <c r="A5" s="5"/>
      <c r="B5" s="4"/>
      <c r="C5" s="3" t="s">
        <v>518</v>
      </c>
      <c r="D5" s="3" t="s">
        <v>343</v>
      </c>
      <c r="E5" s="3" t="s">
        <v>149</v>
      </c>
      <c r="F5" s="3" t="s">
        <v>518</v>
      </c>
      <c r="G5" s="3" t="s">
        <v>684</v>
      </c>
      <c r="H5" s="3" t="s">
        <v>343</v>
      </c>
      <c r="I5" s="3" t="s">
        <v>149</v>
      </c>
      <c r="J5" s="3" t="s">
        <v>685</v>
      </c>
      <c r="K5" s="3" t="s">
        <v>343</v>
      </c>
      <c r="L5" s="3" t="s">
        <v>150</v>
      </c>
    </row>
    <row r="6" spans="1:15" s="120" customFormat="1" ht="34.9" customHeight="1" x14ac:dyDescent="0.2">
      <c r="A6" s="5"/>
      <c r="B6" s="4"/>
      <c r="C6" s="3"/>
      <c r="D6" s="3"/>
      <c r="E6" s="3"/>
      <c r="F6" s="3"/>
      <c r="G6" s="3"/>
      <c r="H6" s="3"/>
      <c r="I6" s="3"/>
      <c r="J6" s="3"/>
      <c r="K6" s="3"/>
      <c r="L6" s="3"/>
    </row>
    <row r="7" spans="1:15" s="9" customFormat="1" ht="24" customHeight="1" x14ac:dyDescent="0.2">
      <c r="A7" s="15">
        <v>10000000</v>
      </c>
      <c r="B7" s="12" t="s">
        <v>486</v>
      </c>
      <c r="C7" s="16">
        <f>C8+C26+C35+C23</f>
        <v>1405801000</v>
      </c>
      <c r="D7" s="16">
        <f>D8+D26+D35+D23</f>
        <v>1045170761.9599998</v>
      </c>
      <c r="E7" s="21">
        <f t="shared" ref="E7:E69" si="0">IF(C7=0,0,D7/C7*100)</f>
        <v>74.346992352402637</v>
      </c>
      <c r="F7" s="16">
        <f>F8+F26+F35+F23</f>
        <v>6937500</v>
      </c>
      <c r="G7" s="16">
        <f>G8+G26+G35+G23</f>
        <v>6937500</v>
      </c>
      <c r="H7" s="16">
        <f>H8+H26+H35+H23</f>
        <v>5274086.3099999996</v>
      </c>
      <c r="I7" s="21">
        <f t="shared" ref="I7:I69" si="1">IF(G7=0,0,H7/G7*100)</f>
        <v>76.02286572972973</v>
      </c>
      <c r="J7" s="16">
        <f>J8+J26+J35+J23</f>
        <v>1412738500</v>
      </c>
      <c r="K7" s="16">
        <f>K8+K26+K35+K23</f>
        <v>1050444848.2699997</v>
      </c>
      <c r="L7" s="22">
        <f>IF(J7=0,0,K7/J7*100)</f>
        <v>74.355222022334615</v>
      </c>
    </row>
    <row r="8" spans="1:15" s="9" customFormat="1" ht="47.45" customHeight="1" x14ac:dyDescent="0.2">
      <c r="A8" s="15">
        <v>11000000</v>
      </c>
      <c r="B8" s="12" t="s">
        <v>487</v>
      </c>
      <c r="C8" s="16">
        <f>C9+C15</f>
        <v>1386277200</v>
      </c>
      <c r="D8" s="16">
        <f>D9+D15</f>
        <v>1030189739.3199998</v>
      </c>
      <c r="E8" s="21">
        <f t="shared" si="0"/>
        <v>74.313401339934018</v>
      </c>
      <c r="F8" s="16">
        <f>F9+F15</f>
        <v>0</v>
      </c>
      <c r="G8" s="16">
        <f>G9+G15</f>
        <v>0</v>
      </c>
      <c r="H8" s="16">
        <f>H9+H15</f>
        <v>0</v>
      </c>
      <c r="I8" s="21">
        <f t="shared" si="1"/>
        <v>0</v>
      </c>
      <c r="J8" s="16">
        <f>J9+J15</f>
        <v>1386277200</v>
      </c>
      <c r="K8" s="16">
        <f>K9+K15</f>
        <v>1030189739.3199998</v>
      </c>
      <c r="L8" s="22">
        <f t="shared" ref="L8:L70" si="2">IF(J8=0,0,K8/J8*100)</f>
        <v>74.313401339934018</v>
      </c>
    </row>
    <row r="9" spans="1:15" s="9" customFormat="1" ht="29.45" customHeight="1" x14ac:dyDescent="0.2">
      <c r="A9" s="15">
        <v>11010000</v>
      </c>
      <c r="B9" s="12" t="s">
        <v>488</v>
      </c>
      <c r="C9" s="16">
        <f>SUM(C10:C14)</f>
        <v>1136556400</v>
      </c>
      <c r="D9" s="16">
        <f>SUM(D10:D14)</f>
        <v>808297697.67999983</v>
      </c>
      <c r="E9" s="21">
        <f t="shared" si="0"/>
        <v>71.118133484620728</v>
      </c>
      <c r="F9" s="16">
        <f>SUM(F10:F14)</f>
        <v>0</v>
      </c>
      <c r="G9" s="16">
        <f>SUM(G10:G14)</f>
        <v>0</v>
      </c>
      <c r="H9" s="16">
        <f>SUM(H10:H14)</f>
        <v>0</v>
      </c>
      <c r="I9" s="21">
        <f t="shared" si="1"/>
        <v>0</v>
      </c>
      <c r="J9" s="16">
        <f>SUM(J10:J14)</f>
        <v>1136556400</v>
      </c>
      <c r="K9" s="16">
        <f>SUM(K10:K14)</f>
        <v>808297697.67999983</v>
      </c>
      <c r="L9" s="22">
        <f t="shared" si="2"/>
        <v>71.118133484620728</v>
      </c>
    </row>
    <row r="10" spans="1:15" ht="52.9" customHeight="1" x14ac:dyDescent="0.2">
      <c r="A10" s="17">
        <v>11010100</v>
      </c>
      <c r="B10" s="11" t="s">
        <v>600</v>
      </c>
      <c r="C10" s="96">
        <v>1034633400</v>
      </c>
      <c r="D10" s="96">
        <v>727927055</v>
      </c>
      <c r="E10" s="23">
        <f t="shared" si="0"/>
        <v>70.356036737263651</v>
      </c>
      <c r="F10" s="19"/>
      <c r="G10" s="19"/>
      <c r="H10" s="19"/>
      <c r="I10" s="23">
        <f t="shared" si="1"/>
        <v>0</v>
      </c>
      <c r="J10" s="19">
        <f>C10+G10</f>
        <v>1034633400</v>
      </c>
      <c r="K10" s="19">
        <f>D10+H10</f>
        <v>727927055</v>
      </c>
      <c r="L10" s="24">
        <f t="shared" si="2"/>
        <v>70.356036737263651</v>
      </c>
      <c r="O10" s="16">
        <f>O11+O29+O38</f>
        <v>0</v>
      </c>
    </row>
    <row r="11" spans="1:15" ht="58.15" customHeight="1" x14ac:dyDescent="0.2">
      <c r="A11" s="17">
        <v>11010400</v>
      </c>
      <c r="B11" s="11" t="s">
        <v>606</v>
      </c>
      <c r="C11" s="96">
        <v>68923000</v>
      </c>
      <c r="D11" s="96">
        <v>50984869.560000002</v>
      </c>
      <c r="E11" s="23">
        <f t="shared" si="0"/>
        <v>73.97366562685896</v>
      </c>
      <c r="F11" s="19"/>
      <c r="G11" s="19"/>
      <c r="H11" s="19"/>
      <c r="I11" s="23">
        <f t="shared" si="1"/>
        <v>0</v>
      </c>
      <c r="J11" s="19">
        <f t="shared" ref="J11:J21" si="3">C11+G11</f>
        <v>68923000</v>
      </c>
      <c r="K11" s="19">
        <f>D11+H11</f>
        <v>50984869.560000002</v>
      </c>
      <c r="L11" s="24">
        <f t="shared" si="2"/>
        <v>73.97366562685896</v>
      </c>
    </row>
    <row r="12" spans="1:15" ht="48" customHeight="1" x14ac:dyDescent="0.2">
      <c r="A12" s="17">
        <v>11010500</v>
      </c>
      <c r="B12" s="11" t="s">
        <v>285</v>
      </c>
      <c r="C12" s="96">
        <v>27900000</v>
      </c>
      <c r="D12" s="96">
        <v>24226659.309999999</v>
      </c>
      <c r="E12" s="23">
        <f t="shared" si="0"/>
        <v>86.833904336917556</v>
      </c>
      <c r="F12" s="19"/>
      <c r="G12" s="19"/>
      <c r="H12" s="19"/>
      <c r="I12" s="23">
        <f t="shared" si="1"/>
        <v>0</v>
      </c>
      <c r="J12" s="19">
        <f t="shared" si="3"/>
        <v>27900000</v>
      </c>
      <c r="K12" s="19">
        <f>D12+H12</f>
        <v>24226659.309999999</v>
      </c>
      <c r="L12" s="24">
        <f t="shared" si="2"/>
        <v>86.833904336917556</v>
      </c>
    </row>
    <row r="13" spans="1:15" ht="48" customHeight="1" x14ac:dyDescent="0.2">
      <c r="A13" s="174" t="s">
        <v>46</v>
      </c>
      <c r="B13" s="170" t="s">
        <v>45</v>
      </c>
      <c r="C13" s="194">
        <v>4050000</v>
      </c>
      <c r="D13" s="96">
        <v>3711311.9</v>
      </c>
      <c r="E13" s="23">
        <f t="shared" si="0"/>
        <v>91.637330864197537</v>
      </c>
      <c r="F13" s="19"/>
      <c r="G13" s="19"/>
      <c r="H13" s="19"/>
      <c r="I13" s="23"/>
      <c r="J13" s="19">
        <f>C13+G13</f>
        <v>4050000</v>
      </c>
      <c r="K13" s="19">
        <f>D13+H13</f>
        <v>3711311.9</v>
      </c>
      <c r="L13" s="24">
        <f>IF(J13=0,0,K13/J13*100)</f>
        <v>91.637330864197537</v>
      </c>
    </row>
    <row r="14" spans="1:15" ht="63" customHeight="1" x14ac:dyDescent="0.2">
      <c r="A14" s="174">
        <v>11011300</v>
      </c>
      <c r="B14" s="195" t="s">
        <v>621</v>
      </c>
      <c r="C14" s="194">
        <v>1050000</v>
      </c>
      <c r="D14" s="96">
        <v>1447801.91</v>
      </c>
      <c r="E14" s="23">
        <f t="shared" si="0"/>
        <v>137.88589619047619</v>
      </c>
      <c r="F14" s="19"/>
      <c r="G14" s="19"/>
      <c r="H14" s="19"/>
      <c r="I14" s="23"/>
      <c r="J14" s="19">
        <f>C14+G14</f>
        <v>1050000</v>
      </c>
      <c r="K14" s="19">
        <f>D14+H14</f>
        <v>1447801.91</v>
      </c>
      <c r="L14" s="24">
        <f>IF(J14=0,0,K14/J14*100)</f>
        <v>137.88589619047619</v>
      </c>
    </row>
    <row r="15" spans="1:15" s="9" customFormat="1" ht="22.9" customHeight="1" x14ac:dyDescent="0.2">
      <c r="A15" s="15">
        <v>11020000</v>
      </c>
      <c r="B15" s="12" t="s">
        <v>476</v>
      </c>
      <c r="C15" s="16">
        <f>SUM(C16:C22)</f>
        <v>249720800</v>
      </c>
      <c r="D15" s="16">
        <f>SUM(D16:D22)</f>
        <v>221892041.64000002</v>
      </c>
      <c r="E15" s="21">
        <f t="shared" si="0"/>
        <v>88.856051093861637</v>
      </c>
      <c r="F15" s="16">
        <f>SUM(F16:F22)</f>
        <v>0</v>
      </c>
      <c r="G15" s="16">
        <f>SUM(G16:G22)</f>
        <v>0</v>
      </c>
      <c r="H15" s="16">
        <f>SUM(H16:H22)</f>
        <v>0</v>
      </c>
      <c r="I15" s="21">
        <f t="shared" si="1"/>
        <v>0</v>
      </c>
      <c r="J15" s="16">
        <f>SUM(J16:J22)</f>
        <v>249720800</v>
      </c>
      <c r="K15" s="16">
        <f>SUM(K16:K22)</f>
        <v>221892041.64000002</v>
      </c>
      <c r="L15" s="22">
        <f t="shared" si="2"/>
        <v>88.856051093861637</v>
      </c>
    </row>
    <row r="16" spans="1:15" ht="43.9" customHeight="1" x14ac:dyDescent="0.2">
      <c r="A16" s="17">
        <v>11020200</v>
      </c>
      <c r="B16" s="170" t="s">
        <v>241</v>
      </c>
      <c r="C16" s="96">
        <v>4500</v>
      </c>
      <c r="D16" s="96">
        <v>3774.63</v>
      </c>
      <c r="E16" s="23">
        <f t="shared" si="0"/>
        <v>83.88066666666667</v>
      </c>
      <c r="F16" s="19"/>
      <c r="G16" s="19"/>
      <c r="H16" s="19"/>
      <c r="I16" s="23">
        <f t="shared" si="1"/>
        <v>0</v>
      </c>
      <c r="J16" s="19">
        <f t="shared" si="3"/>
        <v>4500</v>
      </c>
      <c r="K16" s="19">
        <f t="shared" ref="K16:K26" si="4">D16+H16</f>
        <v>3774.63</v>
      </c>
      <c r="L16" s="24">
        <f t="shared" si="2"/>
        <v>83.88066666666667</v>
      </c>
    </row>
    <row r="17" spans="1:12" ht="45.6" customHeight="1" x14ac:dyDescent="0.2">
      <c r="A17" s="17">
        <v>11020300</v>
      </c>
      <c r="B17" s="170" t="s">
        <v>242</v>
      </c>
      <c r="C17" s="96">
        <v>8025000</v>
      </c>
      <c r="D17" s="96">
        <v>5537350.9199999999</v>
      </c>
      <c r="E17" s="23">
        <f t="shared" si="0"/>
        <v>69.001257570093458</v>
      </c>
      <c r="F17" s="19"/>
      <c r="G17" s="19"/>
      <c r="H17" s="19"/>
      <c r="I17" s="23">
        <f t="shared" si="1"/>
        <v>0</v>
      </c>
      <c r="J17" s="19">
        <f t="shared" si="3"/>
        <v>8025000</v>
      </c>
      <c r="K17" s="19">
        <f t="shared" si="4"/>
        <v>5537350.9199999999</v>
      </c>
      <c r="L17" s="24">
        <f t="shared" si="2"/>
        <v>69.001257570093458</v>
      </c>
    </row>
    <row r="18" spans="1:12" ht="34.9" customHeight="1" x14ac:dyDescent="0.2">
      <c r="A18" s="17">
        <v>11020500</v>
      </c>
      <c r="B18" s="170" t="s">
        <v>243</v>
      </c>
      <c r="C18" s="96">
        <v>3000000</v>
      </c>
      <c r="D18" s="96">
        <v>3646719.36</v>
      </c>
      <c r="E18" s="23">
        <f t="shared" si="0"/>
        <v>121.557312</v>
      </c>
      <c r="F18" s="19"/>
      <c r="G18" s="19"/>
      <c r="H18" s="19"/>
      <c r="I18" s="23">
        <f t="shared" si="1"/>
        <v>0</v>
      </c>
      <c r="J18" s="19">
        <f>C18+G18</f>
        <v>3000000</v>
      </c>
      <c r="K18" s="19">
        <f t="shared" si="4"/>
        <v>3646719.36</v>
      </c>
      <c r="L18" s="24">
        <f t="shared" si="2"/>
        <v>121.557312</v>
      </c>
    </row>
    <row r="19" spans="1:12" ht="63" x14ac:dyDescent="0.2">
      <c r="A19" s="17">
        <v>11020600</v>
      </c>
      <c r="B19" s="170" t="s">
        <v>374</v>
      </c>
      <c r="C19" s="96"/>
      <c r="D19" s="96">
        <v>75419.8</v>
      </c>
      <c r="E19" s="23">
        <f t="shared" si="0"/>
        <v>0</v>
      </c>
      <c r="F19" s="19"/>
      <c r="G19" s="19"/>
      <c r="H19" s="19"/>
      <c r="I19" s="23">
        <f t="shared" si="1"/>
        <v>0</v>
      </c>
      <c r="J19" s="19">
        <f>C19+G19</f>
        <v>0</v>
      </c>
      <c r="K19" s="19">
        <f>D19+H19</f>
        <v>75419.8</v>
      </c>
      <c r="L19" s="24">
        <f>IF(J19=0,0,K19/J19*100)</f>
        <v>0</v>
      </c>
    </row>
    <row r="20" spans="1:12" ht="31.5" x14ac:dyDescent="0.2">
      <c r="A20" s="17">
        <v>11021000</v>
      </c>
      <c r="B20" s="170" t="s">
        <v>535</v>
      </c>
      <c r="C20" s="96">
        <v>238655800</v>
      </c>
      <c r="D20" s="96">
        <v>212581789.81999999</v>
      </c>
      <c r="E20" s="23">
        <f t="shared" si="0"/>
        <v>89.074637959773028</v>
      </c>
      <c r="F20" s="19"/>
      <c r="G20" s="19"/>
      <c r="H20" s="19"/>
      <c r="I20" s="23">
        <f t="shared" si="1"/>
        <v>0</v>
      </c>
      <c r="J20" s="19">
        <f t="shared" si="3"/>
        <v>238655800</v>
      </c>
      <c r="K20" s="19">
        <f t="shared" si="4"/>
        <v>212581789.81999999</v>
      </c>
      <c r="L20" s="24">
        <f t="shared" si="2"/>
        <v>89.074637959773028</v>
      </c>
    </row>
    <row r="21" spans="1:12" ht="67.150000000000006" customHeight="1" x14ac:dyDescent="0.2">
      <c r="A21" s="17">
        <v>11021600</v>
      </c>
      <c r="B21" s="170" t="s">
        <v>536</v>
      </c>
      <c r="C21" s="96">
        <v>35500</v>
      </c>
      <c r="D21" s="96">
        <v>46353.71</v>
      </c>
      <c r="E21" s="23">
        <f t="shared" si="0"/>
        <v>130.57383098591549</v>
      </c>
      <c r="F21" s="19"/>
      <c r="G21" s="19"/>
      <c r="H21" s="19"/>
      <c r="I21" s="23">
        <f t="shared" si="1"/>
        <v>0</v>
      </c>
      <c r="J21" s="19">
        <f t="shared" si="3"/>
        <v>35500</v>
      </c>
      <c r="K21" s="19">
        <f t="shared" si="4"/>
        <v>46353.71</v>
      </c>
      <c r="L21" s="24">
        <f t="shared" si="2"/>
        <v>130.57383098591549</v>
      </c>
    </row>
    <row r="22" spans="1:12" ht="54.75" customHeight="1" x14ac:dyDescent="0.2">
      <c r="A22" s="17">
        <v>11023000</v>
      </c>
      <c r="B22" s="170" t="s">
        <v>620</v>
      </c>
      <c r="C22" s="96"/>
      <c r="D22" s="96">
        <v>633.4</v>
      </c>
      <c r="E22" s="23">
        <f t="shared" si="0"/>
        <v>0</v>
      </c>
      <c r="F22" s="19"/>
      <c r="G22" s="19"/>
      <c r="H22" s="19"/>
      <c r="I22" s="23">
        <f t="shared" si="1"/>
        <v>0</v>
      </c>
      <c r="J22" s="19">
        <f>C22+G22</f>
        <v>0</v>
      </c>
      <c r="K22" s="19">
        <f t="shared" si="4"/>
        <v>633.4</v>
      </c>
      <c r="L22" s="24">
        <f>IF(J22=0,0,K22/J22*100)</f>
        <v>0</v>
      </c>
    </row>
    <row r="23" spans="1:12" ht="30.75" customHeight="1" x14ac:dyDescent="0.2">
      <c r="A23" s="313" t="s">
        <v>765</v>
      </c>
      <c r="B23" s="314" t="s">
        <v>397</v>
      </c>
      <c r="C23" s="176">
        <f>C24</f>
        <v>0</v>
      </c>
      <c r="D23" s="176">
        <f>D24</f>
        <v>0</v>
      </c>
      <c r="E23" s="23">
        <f t="shared" si="0"/>
        <v>0</v>
      </c>
      <c r="F23" s="176">
        <f t="shared" ref="F23:H24" si="5">F24</f>
        <v>0</v>
      </c>
      <c r="G23" s="176">
        <f t="shared" si="5"/>
        <v>0</v>
      </c>
      <c r="H23" s="176">
        <f t="shared" si="5"/>
        <v>10832.06</v>
      </c>
      <c r="I23" s="23">
        <f t="shared" si="1"/>
        <v>0</v>
      </c>
      <c r="J23" s="176">
        <f>J24</f>
        <v>0</v>
      </c>
      <c r="K23" s="176">
        <f>K24</f>
        <v>10832.06</v>
      </c>
      <c r="L23" s="24">
        <f>IF(J23=0,0,K23/J23*100)</f>
        <v>0</v>
      </c>
    </row>
    <row r="24" spans="1:12" ht="31.5" x14ac:dyDescent="0.2">
      <c r="A24" s="313" t="s">
        <v>766</v>
      </c>
      <c r="B24" s="314" t="s">
        <v>767</v>
      </c>
      <c r="C24" s="176">
        <f>C25</f>
        <v>0</v>
      </c>
      <c r="D24" s="176">
        <f>D25</f>
        <v>0</v>
      </c>
      <c r="E24" s="23">
        <f t="shared" si="0"/>
        <v>0</v>
      </c>
      <c r="F24" s="176">
        <f t="shared" si="5"/>
        <v>0</v>
      </c>
      <c r="G24" s="176">
        <f t="shared" si="5"/>
        <v>0</v>
      </c>
      <c r="H24" s="176">
        <f t="shared" si="5"/>
        <v>10832.06</v>
      </c>
      <c r="I24" s="23">
        <f t="shared" si="1"/>
        <v>0</v>
      </c>
      <c r="J24" s="176">
        <f>J25</f>
        <v>0</v>
      </c>
      <c r="K24" s="176">
        <f>K25</f>
        <v>10832.06</v>
      </c>
      <c r="L24" s="24">
        <f>IF(J24=0,0,K24/J24*100)</f>
        <v>0</v>
      </c>
    </row>
    <row r="25" spans="1:12" ht="47.25" x14ac:dyDescent="0.2">
      <c r="A25" s="311" t="s">
        <v>768</v>
      </c>
      <c r="B25" s="312" t="s">
        <v>398</v>
      </c>
      <c r="C25" s="96"/>
      <c r="D25" s="96"/>
      <c r="E25" s="23">
        <f t="shared" si="0"/>
        <v>0</v>
      </c>
      <c r="F25" s="19"/>
      <c r="G25" s="19"/>
      <c r="H25" s="19">
        <v>10832.06</v>
      </c>
      <c r="I25" s="23">
        <f t="shared" si="1"/>
        <v>0</v>
      </c>
      <c r="J25" s="19">
        <f>C25+G25</f>
        <v>0</v>
      </c>
      <c r="K25" s="19">
        <f>D25+H25</f>
        <v>10832.06</v>
      </c>
      <c r="L25" s="24">
        <f>IF(J25=0,0,K25/J25*100)</f>
        <v>0</v>
      </c>
    </row>
    <row r="26" spans="1:12" s="9" customFormat="1" ht="31.5" x14ac:dyDescent="0.2">
      <c r="A26" s="15">
        <v>13000000</v>
      </c>
      <c r="B26" s="12" t="s">
        <v>325</v>
      </c>
      <c r="C26" s="16">
        <f>C27+C31</f>
        <v>19523800</v>
      </c>
      <c r="D26" s="16">
        <f>D27+D31</f>
        <v>14981022.640000001</v>
      </c>
      <c r="E26" s="21">
        <f t="shared" si="0"/>
        <v>76.732104610782741</v>
      </c>
      <c r="F26" s="20"/>
      <c r="G26" s="20"/>
      <c r="H26" s="20"/>
      <c r="I26" s="21">
        <f t="shared" si="1"/>
        <v>0</v>
      </c>
      <c r="J26" s="20">
        <f t="shared" ref="J26:J33" si="6">C26+G26</f>
        <v>19523800</v>
      </c>
      <c r="K26" s="20">
        <f t="shared" si="4"/>
        <v>14981022.640000001</v>
      </c>
      <c r="L26" s="22">
        <f t="shared" si="2"/>
        <v>76.732104610782741</v>
      </c>
    </row>
    <row r="27" spans="1:12" s="9" customFormat="1" ht="31.5" x14ac:dyDescent="0.2">
      <c r="A27" s="15">
        <v>13020000</v>
      </c>
      <c r="B27" s="12" t="s">
        <v>326</v>
      </c>
      <c r="C27" s="16">
        <f>SUM(C28:C30)</f>
        <v>8503800</v>
      </c>
      <c r="D27" s="16">
        <f>SUM(D28:D30)</f>
        <v>6601777.5600000005</v>
      </c>
      <c r="E27" s="21">
        <f t="shared" si="0"/>
        <v>77.633264658152839</v>
      </c>
      <c r="F27" s="16">
        <f t="shared" ref="F27:K27" si="7">SUM(F28:F30)</f>
        <v>0</v>
      </c>
      <c r="G27" s="16">
        <f t="shared" si="7"/>
        <v>0</v>
      </c>
      <c r="H27" s="16">
        <f t="shared" si="7"/>
        <v>0</v>
      </c>
      <c r="I27" s="21">
        <f t="shared" si="1"/>
        <v>0</v>
      </c>
      <c r="J27" s="16">
        <f t="shared" si="7"/>
        <v>8503800</v>
      </c>
      <c r="K27" s="16">
        <f t="shared" si="7"/>
        <v>6601777.5600000005</v>
      </c>
      <c r="L27" s="22">
        <f t="shared" si="2"/>
        <v>77.633264658152839</v>
      </c>
    </row>
    <row r="28" spans="1:12" ht="65.45" customHeight="1" x14ac:dyDescent="0.2">
      <c r="A28" s="17">
        <v>13020100</v>
      </c>
      <c r="B28" s="11" t="s">
        <v>327</v>
      </c>
      <c r="C28" s="96">
        <v>6456100</v>
      </c>
      <c r="D28" s="96">
        <v>4819495.04</v>
      </c>
      <c r="E28" s="23">
        <f t="shared" si="0"/>
        <v>74.650253868434504</v>
      </c>
      <c r="F28" s="19"/>
      <c r="G28" s="19"/>
      <c r="H28" s="19"/>
      <c r="I28" s="23">
        <f t="shared" si="1"/>
        <v>0</v>
      </c>
      <c r="J28" s="19">
        <f t="shared" si="6"/>
        <v>6456100</v>
      </c>
      <c r="K28" s="19">
        <f>D28+H28</f>
        <v>4819495.04</v>
      </c>
      <c r="L28" s="24">
        <f t="shared" si="2"/>
        <v>74.650253868434504</v>
      </c>
    </row>
    <row r="29" spans="1:12" ht="39" customHeight="1" x14ac:dyDescent="0.2">
      <c r="A29" s="17">
        <v>13020300</v>
      </c>
      <c r="B29" s="11" t="s">
        <v>328</v>
      </c>
      <c r="C29" s="96">
        <v>1292700</v>
      </c>
      <c r="D29" s="96">
        <v>1162882.54</v>
      </c>
      <c r="E29" s="23">
        <f t="shared" si="0"/>
        <v>89.957649880095929</v>
      </c>
      <c r="F29" s="19"/>
      <c r="G29" s="19"/>
      <c r="H29" s="19"/>
      <c r="I29" s="23">
        <f t="shared" si="1"/>
        <v>0</v>
      </c>
      <c r="J29" s="19">
        <f t="shared" si="6"/>
        <v>1292700</v>
      </c>
      <c r="K29" s="19">
        <f>D29+H29</f>
        <v>1162882.54</v>
      </c>
      <c r="L29" s="24">
        <f t="shared" si="2"/>
        <v>89.957649880095929</v>
      </c>
    </row>
    <row r="30" spans="1:12" ht="55.15" customHeight="1" x14ac:dyDescent="0.2">
      <c r="A30" s="17">
        <v>13020400</v>
      </c>
      <c r="B30" s="11" t="s">
        <v>154</v>
      </c>
      <c r="C30" s="96">
        <v>755000</v>
      </c>
      <c r="D30" s="96">
        <v>619399.98</v>
      </c>
      <c r="E30" s="23">
        <f t="shared" si="0"/>
        <v>82.03973245033113</v>
      </c>
      <c r="F30" s="19"/>
      <c r="G30" s="19"/>
      <c r="H30" s="19"/>
      <c r="I30" s="23">
        <f t="shared" si="1"/>
        <v>0</v>
      </c>
      <c r="J30" s="19">
        <f t="shared" si="6"/>
        <v>755000</v>
      </c>
      <c r="K30" s="19">
        <f>D30+H30</f>
        <v>619399.98</v>
      </c>
      <c r="L30" s="24">
        <f t="shared" si="2"/>
        <v>82.03973245033113</v>
      </c>
    </row>
    <row r="31" spans="1:12" s="9" customFormat="1" ht="27.6" customHeight="1" x14ac:dyDescent="0.2">
      <c r="A31" s="15">
        <v>13030000</v>
      </c>
      <c r="B31" s="12" t="s">
        <v>155</v>
      </c>
      <c r="C31" s="16">
        <f>SUM(C32:C34)</f>
        <v>11020000</v>
      </c>
      <c r="D31" s="16">
        <f>SUM(D32:D34)</f>
        <v>8379245.0800000001</v>
      </c>
      <c r="E31" s="21">
        <f t="shared" si="0"/>
        <v>76.036706715063517</v>
      </c>
      <c r="F31" s="16">
        <f>SUM(F32:F34)</f>
        <v>0</v>
      </c>
      <c r="G31" s="16">
        <f>SUM(G32:G34)</f>
        <v>0</v>
      </c>
      <c r="H31" s="16">
        <f>SUM(H32:H34)</f>
        <v>0</v>
      </c>
      <c r="I31" s="21">
        <f t="shared" si="1"/>
        <v>0</v>
      </c>
      <c r="J31" s="16">
        <f>SUM(J32:J34)</f>
        <v>11020000</v>
      </c>
      <c r="K31" s="16">
        <f>SUM(K32:K34)</f>
        <v>8379245.0800000001</v>
      </c>
      <c r="L31" s="22">
        <f t="shared" si="2"/>
        <v>76.036706715063517</v>
      </c>
    </row>
    <row r="32" spans="1:12" ht="52.15" customHeight="1" x14ac:dyDescent="0.2">
      <c r="A32" s="17">
        <v>13030100</v>
      </c>
      <c r="B32" s="11" t="s">
        <v>156</v>
      </c>
      <c r="C32" s="96">
        <v>10600000</v>
      </c>
      <c r="D32" s="96">
        <v>8258220.4800000004</v>
      </c>
      <c r="E32" s="23">
        <f t="shared" si="0"/>
        <v>77.907740377358493</v>
      </c>
      <c r="F32" s="19"/>
      <c r="G32" s="19"/>
      <c r="H32" s="19"/>
      <c r="I32" s="23">
        <f t="shared" si="1"/>
        <v>0</v>
      </c>
      <c r="J32" s="19">
        <f t="shared" si="6"/>
        <v>10600000</v>
      </c>
      <c r="K32" s="19">
        <f>D32+H32</f>
        <v>8258220.4800000004</v>
      </c>
      <c r="L32" s="24">
        <f t="shared" si="2"/>
        <v>77.907740377358493</v>
      </c>
    </row>
    <row r="33" spans="1:12" ht="36.6" customHeight="1" x14ac:dyDescent="0.2">
      <c r="A33" s="17">
        <v>13030800</v>
      </c>
      <c r="B33" s="11" t="s">
        <v>157</v>
      </c>
      <c r="C33" s="96">
        <v>420000</v>
      </c>
      <c r="D33" s="96">
        <v>116852.93</v>
      </c>
      <c r="E33" s="23">
        <f t="shared" si="0"/>
        <v>27.822126190476187</v>
      </c>
      <c r="F33" s="19"/>
      <c r="G33" s="19"/>
      <c r="H33" s="19"/>
      <c r="I33" s="23">
        <f t="shared" si="1"/>
        <v>0</v>
      </c>
      <c r="J33" s="19">
        <f t="shared" si="6"/>
        <v>420000</v>
      </c>
      <c r="K33" s="19">
        <f>D33+H33</f>
        <v>116852.93</v>
      </c>
      <c r="L33" s="24">
        <f t="shared" si="2"/>
        <v>27.822126190476187</v>
      </c>
    </row>
    <row r="34" spans="1:12" ht="59.45" customHeight="1" x14ac:dyDescent="0.2">
      <c r="A34" s="17">
        <v>13031500</v>
      </c>
      <c r="B34" s="322" t="s">
        <v>789</v>
      </c>
      <c r="C34" s="96"/>
      <c r="D34" s="96">
        <v>4171.67</v>
      </c>
      <c r="E34" s="23">
        <f t="shared" si="0"/>
        <v>0</v>
      </c>
      <c r="F34" s="19"/>
      <c r="G34" s="19"/>
      <c r="H34" s="19"/>
      <c r="I34" s="23">
        <f t="shared" si="1"/>
        <v>0</v>
      </c>
      <c r="J34" s="19">
        <f>C34+G34</f>
        <v>0</v>
      </c>
      <c r="K34" s="19">
        <f>D34+H34</f>
        <v>4171.67</v>
      </c>
      <c r="L34" s="24">
        <f>IF(J34=0,0,K34/J34*100)</f>
        <v>0</v>
      </c>
    </row>
    <row r="35" spans="1:12" s="9" customFormat="1" ht="21.6" customHeight="1" x14ac:dyDescent="0.2">
      <c r="A35" s="15">
        <v>19000000</v>
      </c>
      <c r="B35" s="12" t="s">
        <v>158</v>
      </c>
      <c r="C35" s="20">
        <f>C36+C40</f>
        <v>0</v>
      </c>
      <c r="D35" s="20">
        <f>D36+D40</f>
        <v>0</v>
      </c>
      <c r="E35" s="21">
        <f t="shared" si="0"/>
        <v>0</v>
      </c>
      <c r="F35" s="20">
        <f>F36+F40</f>
        <v>6937500</v>
      </c>
      <c r="G35" s="20">
        <f>G36+G40</f>
        <v>6937500</v>
      </c>
      <c r="H35" s="20">
        <f>H36+H40</f>
        <v>5263254.25</v>
      </c>
      <c r="I35" s="21">
        <f t="shared" si="1"/>
        <v>75.866727927927926</v>
      </c>
      <c r="J35" s="20">
        <f>J36+J40</f>
        <v>6937500</v>
      </c>
      <c r="K35" s="20">
        <f>K36+K40</f>
        <v>5263254.25</v>
      </c>
      <c r="L35" s="22">
        <f t="shared" si="2"/>
        <v>75.866727927927926</v>
      </c>
    </row>
    <row r="36" spans="1:12" s="9" customFormat="1" ht="30" customHeight="1" x14ac:dyDescent="0.2">
      <c r="A36" s="15">
        <v>19010000</v>
      </c>
      <c r="B36" s="12" t="s">
        <v>159</v>
      </c>
      <c r="C36" s="20">
        <f>SUM(C37:C39)</f>
        <v>0</v>
      </c>
      <c r="D36" s="20">
        <f t="shared" ref="D36:K36" si="8">SUM(D37:D39)</f>
        <v>0</v>
      </c>
      <c r="E36" s="21">
        <f t="shared" si="0"/>
        <v>0</v>
      </c>
      <c r="F36" s="20">
        <f t="shared" si="8"/>
        <v>6937500</v>
      </c>
      <c r="G36" s="20">
        <f t="shared" si="8"/>
        <v>6937500</v>
      </c>
      <c r="H36" s="20">
        <f t="shared" si="8"/>
        <v>5263081.1399999997</v>
      </c>
      <c r="I36" s="21">
        <f t="shared" si="1"/>
        <v>75.864232648648638</v>
      </c>
      <c r="J36" s="20">
        <f t="shared" si="8"/>
        <v>6937500</v>
      </c>
      <c r="K36" s="20">
        <f t="shared" si="8"/>
        <v>5263081.1399999997</v>
      </c>
      <c r="L36" s="22">
        <f t="shared" si="2"/>
        <v>75.864232648648638</v>
      </c>
    </row>
    <row r="37" spans="1:12" ht="88.15" customHeight="1" x14ac:dyDescent="0.2">
      <c r="A37" s="17">
        <v>19010100</v>
      </c>
      <c r="B37" s="11" t="s">
        <v>160</v>
      </c>
      <c r="C37" s="19"/>
      <c r="D37" s="19"/>
      <c r="E37" s="23">
        <f t="shared" si="0"/>
        <v>0</v>
      </c>
      <c r="F37" s="96">
        <v>1089200</v>
      </c>
      <c r="G37" s="96">
        <v>1089200</v>
      </c>
      <c r="H37" s="96">
        <v>703229.51</v>
      </c>
      <c r="I37" s="23">
        <f t="shared" si="1"/>
        <v>64.563855123026073</v>
      </c>
      <c r="J37" s="19">
        <f t="shared" ref="J37:K39" si="9">C37+G37</f>
        <v>1089200</v>
      </c>
      <c r="K37" s="19">
        <f t="shared" si="9"/>
        <v>703229.51</v>
      </c>
      <c r="L37" s="24">
        <f t="shared" si="2"/>
        <v>64.563855123026073</v>
      </c>
    </row>
    <row r="38" spans="1:12" ht="46.15" customHeight="1" x14ac:dyDescent="0.2">
      <c r="A38" s="17">
        <v>19010200</v>
      </c>
      <c r="B38" s="11" t="s">
        <v>288</v>
      </c>
      <c r="C38" s="19"/>
      <c r="D38" s="19"/>
      <c r="E38" s="23">
        <f t="shared" si="0"/>
        <v>0</v>
      </c>
      <c r="F38" s="96">
        <v>2712600</v>
      </c>
      <c r="G38" s="96">
        <v>2712600</v>
      </c>
      <c r="H38" s="96">
        <v>2739918.37</v>
      </c>
      <c r="I38" s="23">
        <f t="shared" si="1"/>
        <v>101.00709172012093</v>
      </c>
      <c r="J38" s="19">
        <f t="shared" si="9"/>
        <v>2712600</v>
      </c>
      <c r="K38" s="19">
        <f t="shared" si="9"/>
        <v>2739918.37</v>
      </c>
      <c r="L38" s="24">
        <f t="shared" si="2"/>
        <v>101.00709172012093</v>
      </c>
    </row>
    <row r="39" spans="1:12" ht="73.900000000000006" customHeight="1" x14ac:dyDescent="0.2">
      <c r="A39" s="17">
        <v>19010300</v>
      </c>
      <c r="B39" s="11" t="s">
        <v>289</v>
      </c>
      <c r="C39" s="19"/>
      <c r="D39" s="19"/>
      <c r="E39" s="23">
        <f t="shared" si="0"/>
        <v>0</v>
      </c>
      <c r="F39" s="96">
        <v>3135700</v>
      </c>
      <c r="G39" s="96">
        <v>3135700</v>
      </c>
      <c r="H39" s="96">
        <v>1819933.26</v>
      </c>
      <c r="I39" s="23">
        <f t="shared" si="1"/>
        <v>58.039138310425109</v>
      </c>
      <c r="J39" s="19">
        <f t="shared" si="9"/>
        <v>3135700</v>
      </c>
      <c r="K39" s="19">
        <f t="shared" si="9"/>
        <v>1819933.26</v>
      </c>
      <c r="L39" s="24">
        <f t="shared" si="2"/>
        <v>58.039138310425109</v>
      </c>
    </row>
    <row r="40" spans="1:12" s="9" customFormat="1" ht="38.450000000000003" customHeight="1" x14ac:dyDescent="0.2">
      <c r="A40" s="15">
        <v>19050000</v>
      </c>
      <c r="B40" s="13" t="s">
        <v>72</v>
      </c>
      <c r="C40" s="20">
        <f>C41</f>
        <v>0</v>
      </c>
      <c r="D40" s="20">
        <f>D41</f>
        <v>0</v>
      </c>
      <c r="E40" s="21"/>
      <c r="F40" s="20">
        <f>F41</f>
        <v>0</v>
      </c>
      <c r="G40" s="20">
        <f>G41</f>
        <v>0</v>
      </c>
      <c r="H40" s="20">
        <f>H41</f>
        <v>173.11</v>
      </c>
      <c r="I40" s="21">
        <f t="shared" si="1"/>
        <v>0</v>
      </c>
      <c r="J40" s="20">
        <f>J41</f>
        <v>0</v>
      </c>
      <c r="K40" s="20">
        <f>K41</f>
        <v>173.11</v>
      </c>
      <c r="L40" s="24">
        <f t="shared" si="2"/>
        <v>0</v>
      </c>
    </row>
    <row r="41" spans="1:12" s="9" customFormat="1" ht="57.6" customHeight="1" x14ac:dyDescent="0.2">
      <c r="A41" s="17">
        <v>19050200</v>
      </c>
      <c r="B41" s="11" t="s">
        <v>417</v>
      </c>
      <c r="C41" s="19"/>
      <c r="D41" s="19"/>
      <c r="E41" s="23"/>
      <c r="F41" s="19"/>
      <c r="G41" s="19"/>
      <c r="H41" s="19">
        <v>173.11</v>
      </c>
      <c r="I41" s="23">
        <f t="shared" si="1"/>
        <v>0</v>
      </c>
      <c r="J41" s="19">
        <f>C41+G41</f>
        <v>0</v>
      </c>
      <c r="K41" s="19">
        <f>D41+H41</f>
        <v>173.11</v>
      </c>
      <c r="L41" s="24">
        <f>IF(J41=0,0,K41/J41*100)</f>
        <v>0</v>
      </c>
    </row>
    <row r="42" spans="1:12" s="9" customFormat="1" ht="28.15" customHeight="1" x14ac:dyDescent="0.2">
      <c r="A42" s="15">
        <v>20000000</v>
      </c>
      <c r="B42" s="12" t="s">
        <v>291</v>
      </c>
      <c r="C42" s="16">
        <f>C43+C50+C65+C72</f>
        <v>55883300</v>
      </c>
      <c r="D42" s="16">
        <f>D43+D50+D65+D72</f>
        <v>70892153.629999995</v>
      </c>
      <c r="E42" s="21">
        <f t="shared" si="0"/>
        <v>126.85749343721649</v>
      </c>
      <c r="F42" s="16">
        <f>F43+F50+F65+F72</f>
        <v>108601500</v>
      </c>
      <c r="G42" s="16">
        <f>G43+G50+G65+G72</f>
        <v>160839541.40999997</v>
      </c>
      <c r="H42" s="16">
        <f>H43+H50+H65+H72</f>
        <v>140032932.47999999</v>
      </c>
      <c r="I42" s="21">
        <f t="shared" si="1"/>
        <v>87.063747665779928</v>
      </c>
      <c r="J42" s="16">
        <f>J43+J50+J65+J72</f>
        <v>216722841.40999997</v>
      </c>
      <c r="K42" s="16">
        <f>K43+K50+K65+K72</f>
        <v>210925086.11000001</v>
      </c>
      <c r="L42" s="22">
        <f t="shared" si="2"/>
        <v>97.324806530645446</v>
      </c>
    </row>
    <row r="43" spans="1:12" s="9" customFormat="1" ht="40.9" customHeight="1" x14ac:dyDescent="0.2">
      <c r="A43" s="15">
        <v>21000000</v>
      </c>
      <c r="B43" s="12" t="s">
        <v>292</v>
      </c>
      <c r="C43" s="16">
        <f>C44+C46+C47+C49</f>
        <v>13000</v>
      </c>
      <c r="D43" s="16">
        <f>D44+D46+D47+D49</f>
        <v>-2035.6</v>
      </c>
      <c r="E43" s="21">
        <f t="shared" si="0"/>
        <v>-15.658461538461538</v>
      </c>
      <c r="F43" s="16">
        <f>F44+F46+F47+F49</f>
        <v>0</v>
      </c>
      <c r="G43" s="16">
        <f>G44+G46+G47+G49</f>
        <v>0</v>
      </c>
      <c r="H43" s="16">
        <f>H44+H46+H47+H49</f>
        <v>63124.04</v>
      </c>
      <c r="I43" s="21">
        <f t="shared" si="1"/>
        <v>0</v>
      </c>
      <c r="J43" s="16">
        <f>J44+J46+J47+J49</f>
        <v>13000</v>
      </c>
      <c r="K43" s="16">
        <f>K44+K46+K47+K49</f>
        <v>61088.44</v>
      </c>
      <c r="L43" s="22">
        <f t="shared" si="2"/>
        <v>469.91107692307691</v>
      </c>
    </row>
    <row r="44" spans="1:12" s="9" customFormat="1" ht="120" customHeight="1" x14ac:dyDescent="0.2">
      <c r="A44" s="15">
        <v>21010000</v>
      </c>
      <c r="B44" s="12" t="s">
        <v>293</v>
      </c>
      <c r="C44" s="16">
        <f>C45</f>
        <v>13000</v>
      </c>
      <c r="D44" s="16">
        <f t="shared" ref="D44:K44" si="10">D45</f>
        <v>-2766.6</v>
      </c>
      <c r="E44" s="21">
        <f t="shared" si="0"/>
        <v>-21.28153846153846</v>
      </c>
      <c r="F44" s="16">
        <f t="shared" si="10"/>
        <v>0</v>
      </c>
      <c r="G44" s="16">
        <f t="shared" si="10"/>
        <v>0</v>
      </c>
      <c r="H44" s="16">
        <f t="shared" si="10"/>
        <v>0</v>
      </c>
      <c r="I44" s="21">
        <f t="shared" si="1"/>
        <v>0</v>
      </c>
      <c r="J44" s="16">
        <f t="shared" si="10"/>
        <v>13000</v>
      </c>
      <c r="K44" s="16">
        <f t="shared" si="10"/>
        <v>-2766.6</v>
      </c>
      <c r="L44" s="22">
        <f t="shared" si="2"/>
        <v>-21.28153846153846</v>
      </c>
    </row>
    <row r="45" spans="1:12" ht="71.45" customHeight="1" x14ac:dyDescent="0.2">
      <c r="A45" s="17">
        <v>21010300</v>
      </c>
      <c r="B45" s="11" t="s">
        <v>294</v>
      </c>
      <c r="C45" s="187">
        <v>13000</v>
      </c>
      <c r="D45" s="187">
        <v>-2766.6</v>
      </c>
      <c r="E45" s="23">
        <f t="shared" si="0"/>
        <v>-21.28153846153846</v>
      </c>
      <c r="F45" s="19"/>
      <c r="G45" s="19"/>
      <c r="H45" s="19"/>
      <c r="I45" s="23">
        <f t="shared" si="1"/>
        <v>0</v>
      </c>
      <c r="J45" s="19">
        <f>C45+G45</f>
        <v>13000</v>
      </c>
      <c r="K45" s="19">
        <f>D45+H45</f>
        <v>-2766.6</v>
      </c>
      <c r="L45" s="24">
        <f t="shared" si="2"/>
        <v>-21.28153846153846</v>
      </c>
    </row>
    <row r="46" spans="1:12" s="9" customFormat="1" ht="37.9" customHeight="1" x14ac:dyDescent="0.2">
      <c r="A46" s="15">
        <v>21050000</v>
      </c>
      <c r="B46" s="13" t="s">
        <v>295</v>
      </c>
      <c r="C46" s="192"/>
      <c r="D46" s="16"/>
      <c r="E46" s="21">
        <f t="shared" si="0"/>
        <v>0</v>
      </c>
      <c r="F46" s="20"/>
      <c r="G46" s="20"/>
      <c r="H46" s="20"/>
      <c r="I46" s="21">
        <f t="shared" si="1"/>
        <v>0</v>
      </c>
      <c r="J46" s="19"/>
      <c r="K46" s="19"/>
      <c r="L46" s="24"/>
    </row>
    <row r="47" spans="1:12" s="9" customFormat="1" ht="24.6" customHeight="1" x14ac:dyDescent="0.2">
      <c r="A47" s="15">
        <v>21080000</v>
      </c>
      <c r="B47" s="175" t="s">
        <v>537</v>
      </c>
      <c r="C47" s="193">
        <f>C48</f>
        <v>0</v>
      </c>
      <c r="D47" s="193">
        <f>D48</f>
        <v>731</v>
      </c>
      <c r="E47" s="21">
        <f t="shared" si="0"/>
        <v>0</v>
      </c>
      <c r="F47" s="193"/>
      <c r="G47" s="193"/>
      <c r="H47" s="175">
        <f>H48</f>
        <v>0</v>
      </c>
      <c r="I47" s="21">
        <f t="shared" si="1"/>
        <v>0</v>
      </c>
      <c r="J47" s="20">
        <f>J48</f>
        <v>0</v>
      </c>
      <c r="K47" s="20">
        <f>K48</f>
        <v>731</v>
      </c>
      <c r="L47" s="22">
        <f>L48</f>
        <v>0</v>
      </c>
    </row>
    <row r="48" spans="1:12" s="9" customFormat="1" ht="26.45" customHeight="1" x14ac:dyDescent="0.2">
      <c r="A48" s="174" t="s">
        <v>539</v>
      </c>
      <c r="B48" s="170" t="s">
        <v>538</v>
      </c>
      <c r="C48" s="194"/>
      <c r="D48" s="187">
        <v>731</v>
      </c>
      <c r="E48" s="23">
        <f t="shared" si="0"/>
        <v>0</v>
      </c>
      <c r="F48" s="16"/>
      <c r="G48" s="16"/>
      <c r="H48" s="16"/>
      <c r="I48" s="21"/>
      <c r="J48" s="19">
        <f>C48+G48</f>
        <v>0</v>
      </c>
      <c r="K48" s="19">
        <f>D48+H48</f>
        <v>731</v>
      </c>
      <c r="L48" s="23">
        <f>IF(J48=0,0,K48/J48*100)</f>
        <v>0</v>
      </c>
    </row>
    <row r="49" spans="1:12" s="9" customFormat="1" ht="55.15" customHeight="1" x14ac:dyDescent="0.2">
      <c r="A49" s="15">
        <v>21110000</v>
      </c>
      <c r="B49" s="89" t="s">
        <v>161</v>
      </c>
      <c r="C49" s="20"/>
      <c r="D49" s="20"/>
      <c r="E49" s="21">
        <f t="shared" si="0"/>
        <v>0</v>
      </c>
      <c r="F49" s="209"/>
      <c r="G49" s="209"/>
      <c r="H49" s="209">
        <v>63124.04</v>
      </c>
      <c r="I49" s="210">
        <f t="shared" si="1"/>
        <v>0</v>
      </c>
      <c r="J49" s="20">
        <f>C49+G49</f>
        <v>0</v>
      </c>
      <c r="K49" s="20">
        <f>D49+H49</f>
        <v>63124.04</v>
      </c>
      <c r="L49" s="210">
        <f>IF(J49=0,0,K49/J49*100)</f>
        <v>0</v>
      </c>
    </row>
    <row r="50" spans="1:12" s="9" customFormat="1" ht="46.15" customHeight="1" x14ac:dyDescent="0.2">
      <c r="A50" s="15">
        <v>22000000</v>
      </c>
      <c r="B50" s="12" t="s">
        <v>234</v>
      </c>
      <c r="C50" s="16">
        <f>C51+C62+C64</f>
        <v>42170300</v>
      </c>
      <c r="D50" s="16">
        <f>D51+D62+D64</f>
        <v>33659383.670000002</v>
      </c>
      <c r="E50" s="21">
        <f t="shared" si="0"/>
        <v>79.817747727666159</v>
      </c>
      <c r="F50" s="16">
        <f t="shared" ref="F50:K50" si="11">F51+F62+F64</f>
        <v>0</v>
      </c>
      <c r="G50" s="16">
        <f t="shared" si="11"/>
        <v>0</v>
      </c>
      <c r="H50" s="16">
        <f t="shared" si="11"/>
        <v>0</v>
      </c>
      <c r="I50" s="21">
        <f t="shared" si="1"/>
        <v>0</v>
      </c>
      <c r="J50" s="16">
        <f t="shared" si="11"/>
        <v>42170300</v>
      </c>
      <c r="K50" s="16">
        <f t="shared" si="11"/>
        <v>33659383.670000002</v>
      </c>
      <c r="L50" s="22">
        <f t="shared" si="2"/>
        <v>79.817747727666159</v>
      </c>
    </row>
    <row r="51" spans="1:12" s="9" customFormat="1" ht="26.45" customHeight="1" x14ac:dyDescent="0.2">
      <c r="A51" s="15">
        <v>22010000</v>
      </c>
      <c r="B51" s="12" t="s">
        <v>235</v>
      </c>
      <c r="C51" s="16">
        <f>SUM(C52:C61)</f>
        <v>37376100</v>
      </c>
      <c r="D51" s="16">
        <f>SUM(D52:D61)</f>
        <v>29254622.870000001</v>
      </c>
      <c r="E51" s="21">
        <f t="shared" si="0"/>
        <v>78.270934821985179</v>
      </c>
      <c r="F51" s="16">
        <f t="shared" ref="F51:K51" si="12">SUM(F52:F61)</f>
        <v>0</v>
      </c>
      <c r="G51" s="16">
        <f t="shared" si="12"/>
        <v>0</v>
      </c>
      <c r="H51" s="16">
        <f t="shared" si="12"/>
        <v>0</v>
      </c>
      <c r="I51" s="21">
        <f t="shared" si="1"/>
        <v>0</v>
      </c>
      <c r="J51" s="16">
        <f t="shared" si="12"/>
        <v>37376100</v>
      </c>
      <c r="K51" s="16">
        <f t="shared" si="12"/>
        <v>29254622.870000001</v>
      </c>
      <c r="L51" s="22">
        <f t="shared" si="2"/>
        <v>78.270934821985179</v>
      </c>
    </row>
    <row r="52" spans="1:12" ht="102" customHeight="1" x14ac:dyDescent="0.2">
      <c r="A52" s="17">
        <v>22010200</v>
      </c>
      <c r="B52" s="11" t="s">
        <v>250</v>
      </c>
      <c r="C52" s="96">
        <v>34000</v>
      </c>
      <c r="D52" s="96">
        <v>46988.92</v>
      </c>
      <c r="E52" s="23">
        <f t="shared" si="0"/>
        <v>138.20270588235292</v>
      </c>
      <c r="F52" s="19"/>
      <c r="G52" s="19"/>
      <c r="H52" s="19"/>
      <c r="I52" s="23">
        <f t="shared" si="1"/>
        <v>0</v>
      </c>
      <c r="J52" s="19">
        <f t="shared" ref="J52:J61" si="13">C52+G52</f>
        <v>34000</v>
      </c>
      <c r="K52" s="19">
        <f t="shared" ref="K52:K61" si="14">D52+H52</f>
        <v>46988.92</v>
      </c>
      <c r="L52" s="24">
        <f t="shared" si="2"/>
        <v>138.20270588235292</v>
      </c>
    </row>
    <row r="53" spans="1:12" ht="97.15" customHeight="1" x14ac:dyDescent="0.2">
      <c r="A53" s="17">
        <v>22010500</v>
      </c>
      <c r="B53" s="11" t="s">
        <v>251</v>
      </c>
      <c r="C53" s="96">
        <v>27000</v>
      </c>
      <c r="D53" s="96">
        <v>25740</v>
      </c>
      <c r="E53" s="23">
        <f t="shared" si="0"/>
        <v>95.333333333333343</v>
      </c>
      <c r="F53" s="19"/>
      <c r="G53" s="19"/>
      <c r="H53" s="19"/>
      <c r="I53" s="23">
        <f t="shared" si="1"/>
        <v>0</v>
      </c>
      <c r="J53" s="19">
        <f t="shared" si="13"/>
        <v>27000</v>
      </c>
      <c r="K53" s="19">
        <f t="shared" si="14"/>
        <v>25740</v>
      </c>
      <c r="L53" s="24">
        <f t="shared" si="2"/>
        <v>95.333333333333343</v>
      </c>
    </row>
    <row r="54" spans="1:12" ht="78.75" x14ac:dyDescent="0.2">
      <c r="A54" s="17">
        <v>22010900</v>
      </c>
      <c r="B54" s="11" t="s">
        <v>252</v>
      </c>
      <c r="C54" s="18">
        <v>0</v>
      </c>
      <c r="D54" s="96">
        <v>8027.89</v>
      </c>
      <c r="E54" s="23">
        <f t="shared" si="0"/>
        <v>0</v>
      </c>
      <c r="F54" s="19"/>
      <c r="G54" s="19"/>
      <c r="H54" s="19"/>
      <c r="I54" s="23">
        <f t="shared" si="1"/>
        <v>0</v>
      </c>
      <c r="J54" s="19">
        <f t="shared" si="13"/>
        <v>0</v>
      </c>
      <c r="K54" s="19">
        <f t="shared" si="14"/>
        <v>8027.89</v>
      </c>
      <c r="L54" s="24">
        <f t="shared" si="2"/>
        <v>0</v>
      </c>
    </row>
    <row r="55" spans="1:12" ht="61.9" customHeight="1" x14ac:dyDescent="0.2">
      <c r="A55" s="17">
        <v>22011000</v>
      </c>
      <c r="B55" s="11" t="s">
        <v>253</v>
      </c>
      <c r="C55" s="96">
        <v>11556300</v>
      </c>
      <c r="D55" s="96">
        <v>10655289.16</v>
      </c>
      <c r="E55" s="23">
        <f t="shared" si="0"/>
        <v>92.203293095540957</v>
      </c>
      <c r="F55" s="19"/>
      <c r="G55" s="19"/>
      <c r="H55" s="19"/>
      <c r="I55" s="23">
        <f t="shared" si="1"/>
        <v>0</v>
      </c>
      <c r="J55" s="19">
        <f t="shared" si="13"/>
        <v>11556300</v>
      </c>
      <c r="K55" s="19">
        <f t="shared" si="14"/>
        <v>10655289.16</v>
      </c>
      <c r="L55" s="24">
        <f t="shared" si="2"/>
        <v>92.203293095540957</v>
      </c>
    </row>
    <row r="56" spans="1:12" ht="61.9" customHeight="1" x14ac:dyDescent="0.2">
      <c r="A56" s="17">
        <v>22011100</v>
      </c>
      <c r="B56" s="11" t="s">
        <v>254</v>
      </c>
      <c r="C56" s="96">
        <v>21238800</v>
      </c>
      <c r="D56" s="96">
        <v>15487342.1</v>
      </c>
      <c r="E56" s="23">
        <f t="shared" si="0"/>
        <v>72.920043034446394</v>
      </c>
      <c r="F56" s="19"/>
      <c r="G56" s="19"/>
      <c r="H56" s="19"/>
      <c r="I56" s="23">
        <f t="shared" si="1"/>
        <v>0</v>
      </c>
      <c r="J56" s="19">
        <f t="shared" si="13"/>
        <v>21238800</v>
      </c>
      <c r="K56" s="19">
        <f t="shared" si="14"/>
        <v>15487342.1</v>
      </c>
      <c r="L56" s="24">
        <f t="shared" si="2"/>
        <v>72.920043034446394</v>
      </c>
    </row>
    <row r="57" spans="1:12" ht="59.45" customHeight="1" x14ac:dyDescent="0.2">
      <c r="A57" s="17">
        <v>22011800</v>
      </c>
      <c r="B57" s="11" t="s">
        <v>255</v>
      </c>
      <c r="C57" s="96">
        <v>2400000</v>
      </c>
      <c r="D57" s="96">
        <v>1487690</v>
      </c>
      <c r="E57" s="23">
        <f t="shared" si="0"/>
        <v>61.987083333333338</v>
      </c>
      <c r="F57" s="19"/>
      <c r="G57" s="19"/>
      <c r="H57" s="19"/>
      <c r="I57" s="23">
        <f t="shared" si="1"/>
        <v>0</v>
      </c>
      <c r="J57" s="19">
        <f t="shared" si="13"/>
        <v>2400000</v>
      </c>
      <c r="K57" s="19">
        <f t="shared" si="14"/>
        <v>1487690</v>
      </c>
      <c r="L57" s="24">
        <f t="shared" si="2"/>
        <v>61.987083333333338</v>
      </c>
    </row>
    <row r="58" spans="1:12" ht="34.15" customHeight="1" x14ac:dyDescent="0.2">
      <c r="A58" s="98">
        <v>22013100</v>
      </c>
      <c r="B58" s="11" t="s">
        <v>229</v>
      </c>
      <c r="C58" s="96">
        <v>1000</v>
      </c>
      <c r="D58" s="96">
        <v>780</v>
      </c>
      <c r="E58" s="23">
        <f t="shared" si="0"/>
        <v>78</v>
      </c>
      <c r="F58" s="19"/>
      <c r="G58" s="19"/>
      <c r="H58" s="19"/>
      <c r="I58" s="23"/>
      <c r="J58" s="19">
        <f t="shared" si="13"/>
        <v>1000</v>
      </c>
      <c r="K58" s="19">
        <f t="shared" si="14"/>
        <v>780</v>
      </c>
      <c r="L58" s="24"/>
    </row>
    <row r="59" spans="1:12" ht="36" customHeight="1" x14ac:dyDescent="0.2">
      <c r="A59" s="98">
        <v>22013200</v>
      </c>
      <c r="B59" s="90" t="s">
        <v>256</v>
      </c>
      <c r="C59" s="106">
        <v>935000</v>
      </c>
      <c r="D59" s="106">
        <v>640000</v>
      </c>
      <c r="E59" s="23">
        <f t="shared" si="0"/>
        <v>68.449197860962556</v>
      </c>
      <c r="F59" s="19"/>
      <c r="G59" s="19"/>
      <c r="H59" s="19"/>
      <c r="I59" s="23">
        <f t="shared" si="1"/>
        <v>0</v>
      </c>
      <c r="J59" s="19">
        <f t="shared" si="13"/>
        <v>935000</v>
      </c>
      <c r="K59" s="19">
        <f t="shared" si="14"/>
        <v>640000</v>
      </c>
      <c r="L59" s="24">
        <f t="shared" si="2"/>
        <v>68.449197860962556</v>
      </c>
    </row>
    <row r="60" spans="1:12" ht="45.6" customHeight="1" x14ac:dyDescent="0.2">
      <c r="A60" s="17">
        <v>22013300</v>
      </c>
      <c r="B60" s="11" t="s">
        <v>257</v>
      </c>
      <c r="C60" s="96">
        <v>675000</v>
      </c>
      <c r="D60" s="96">
        <v>470780</v>
      </c>
      <c r="E60" s="23">
        <f t="shared" si="0"/>
        <v>69.745185185185193</v>
      </c>
      <c r="F60" s="19"/>
      <c r="G60" s="19"/>
      <c r="H60" s="19"/>
      <c r="I60" s="23">
        <f t="shared" si="1"/>
        <v>0</v>
      </c>
      <c r="J60" s="19">
        <f t="shared" si="13"/>
        <v>675000</v>
      </c>
      <c r="K60" s="19">
        <f t="shared" si="14"/>
        <v>470780</v>
      </c>
      <c r="L60" s="24">
        <f t="shared" si="2"/>
        <v>69.745185185185193</v>
      </c>
    </row>
    <row r="61" spans="1:12" ht="31.5" x14ac:dyDescent="0.2">
      <c r="A61" s="17">
        <v>22013400</v>
      </c>
      <c r="B61" s="11" t="s">
        <v>258</v>
      </c>
      <c r="C61" s="96">
        <v>509000</v>
      </c>
      <c r="D61" s="96">
        <v>431984.8</v>
      </c>
      <c r="E61" s="23">
        <f t="shared" si="0"/>
        <v>84.869312377210221</v>
      </c>
      <c r="F61" s="19"/>
      <c r="G61" s="19"/>
      <c r="H61" s="19"/>
      <c r="I61" s="23">
        <f t="shared" si="1"/>
        <v>0</v>
      </c>
      <c r="J61" s="19">
        <f t="shared" si="13"/>
        <v>509000</v>
      </c>
      <c r="K61" s="19">
        <f t="shared" si="14"/>
        <v>431984.8</v>
      </c>
      <c r="L61" s="24">
        <f t="shared" si="2"/>
        <v>84.869312377210221</v>
      </c>
    </row>
    <row r="62" spans="1:12" s="9" customFormat="1" ht="57" customHeight="1" x14ac:dyDescent="0.2">
      <c r="A62" s="15">
        <v>22080000</v>
      </c>
      <c r="B62" s="12" t="s">
        <v>297</v>
      </c>
      <c r="C62" s="16">
        <f>C63</f>
        <v>4793200</v>
      </c>
      <c r="D62" s="16">
        <f t="shared" ref="D62:K62" si="15">D63</f>
        <v>4404060.8</v>
      </c>
      <c r="E62" s="21">
        <f t="shared" si="0"/>
        <v>91.881432028707337</v>
      </c>
      <c r="F62" s="16">
        <f t="shared" si="15"/>
        <v>0</v>
      </c>
      <c r="G62" s="16">
        <f t="shared" si="15"/>
        <v>0</v>
      </c>
      <c r="H62" s="16">
        <f t="shared" si="15"/>
        <v>0</v>
      </c>
      <c r="I62" s="21">
        <f t="shared" si="1"/>
        <v>0</v>
      </c>
      <c r="J62" s="16">
        <f t="shared" si="15"/>
        <v>4793200</v>
      </c>
      <c r="K62" s="16">
        <f t="shared" si="15"/>
        <v>4404060.8</v>
      </c>
      <c r="L62" s="22">
        <f t="shared" si="2"/>
        <v>91.881432028707337</v>
      </c>
    </row>
    <row r="63" spans="1:12" ht="83.45" customHeight="1" x14ac:dyDescent="0.2">
      <c r="A63" s="17">
        <v>22080400</v>
      </c>
      <c r="B63" s="11" t="s">
        <v>298</v>
      </c>
      <c r="C63" s="96">
        <v>4793200</v>
      </c>
      <c r="D63" s="96">
        <v>4404060.8</v>
      </c>
      <c r="E63" s="23">
        <f t="shared" si="0"/>
        <v>91.881432028707337</v>
      </c>
      <c r="F63" s="19"/>
      <c r="G63" s="19"/>
      <c r="H63" s="19"/>
      <c r="I63" s="23">
        <f t="shared" si="1"/>
        <v>0</v>
      </c>
      <c r="J63" s="19">
        <f>C63+G63</f>
        <v>4793200</v>
      </c>
      <c r="K63" s="19">
        <f>D63+H63</f>
        <v>4404060.8</v>
      </c>
      <c r="L63" s="24">
        <f t="shared" si="2"/>
        <v>91.881432028707337</v>
      </c>
    </row>
    <row r="64" spans="1:12" s="9" customFormat="1" ht="124.15" customHeight="1" x14ac:dyDescent="0.2">
      <c r="A64" s="15">
        <v>22130000</v>
      </c>
      <c r="B64" s="13" t="s">
        <v>299</v>
      </c>
      <c r="C64" s="176">
        <v>1000</v>
      </c>
      <c r="D64" s="176">
        <v>700</v>
      </c>
      <c r="E64" s="21">
        <f t="shared" si="0"/>
        <v>70</v>
      </c>
      <c r="F64" s="20"/>
      <c r="G64" s="20"/>
      <c r="H64" s="20"/>
      <c r="I64" s="21">
        <f t="shared" si="1"/>
        <v>0</v>
      </c>
      <c r="J64" s="20">
        <f>C64+G64</f>
        <v>1000</v>
      </c>
      <c r="K64" s="20">
        <f>D64+H64</f>
        <v>700</v>
      </c>
      <c r="L64" s="22">
        <f t="shared" si="2"/>
        <v>70</v>
      </c>
    </row>
    <row r="65" spans="1:12" s="9" customFormat="1" ht="28.15" customHeight="1" x14ac:dyDescent="0.2">
      <c r="A65" s="15">
        <v>24000000</v>
      </c>
      <c r="B65" s="12" t="s">
        <v>300</v>
      </c>
      <c r="C65" s="16">
        <f>C66+C70</f>
        <v>13700000</v>
      </c>
      <c r="D65" s="16">
        <f>D66+D70</f>
        <v>37234805.560000002</v>
      </c>
      <c r="E65" s="21">
        <f t="shared" si="0"/>
        <v>271.78690189781025</v>
      </c>
      <c r="F65" s="16">
        <f>F66+F70</f>
        <v>856000</v>
      </c>
      <c r="G65" s="16">
        <f>G66+G70</f>
        <v>856000</v>
      </c>
      <c r="H65" s="16">
        <f>H66+H70</f>
        <v>1082377.94</v>
      </c>
      <c r="I65" s="21">
        <f t="shared" si="1"/>
        <v>126.44602102803736</v>
      </c>
      <c r="J65" s="16">
        <f>J66+J70</f>
        <v>14556000</v>
      </c>
      <c r="K65" s="16">
        <f>K66+K70</f>
        <v>38317183.5</v>
      </c>
      <c r="L65" s="22">
        <f t="shared" si="2"/>
        <v>263.2397877164056</v>
      </c>
    </row>
    <row r="66" spans="1:12" s="9" customFormat="1" ht="22.9" customHeight="1" x14ac:dyDescent="0.2">
      <c r="A66" s="15">
        <v>24060000</v>
      </c>
      <c r="B66" s="12" t="s">
        <v>301</v>
      </c>
      <c r="C66" s="16">
        <f>SUM(C67:C69)</f>
        <v>13700000</v>
      </c>
      <c r="D66" s="16">
        <f>SUM(D67:D69)</f>
        <v>37234805.560000002</v>
      </c>
      <c r="E66" s="21">
        <f t="shared" si="0"/>
        <v>271.78690189781025</v>
      </c>
      <c r="F66" s="16">
        <f>SUM(F67:F69)</f>
        <v>756000</v>
      </c>
      <c r="G66" s="16">
        <f>SUM(G67:G69)</f>
        <v>756000</v>
      </c>
      <c r="H66" s="16">
        <f>SUM(H67:H69)</f>
        <v>985230.98</v>
      </c>
      <c r="I66" s="21">
        <f t="shared" si="1"/>
        <v>130.3215582010582</v>
      </c>
      <c r="J66" s="16">
        <f>SUM(J67:J69)</f>
        <v>14456000</v>
      </c>
      <c r="K66" s="16">
        <f>SUM(K67:K69)</f>
        <v>38220036.539999999</v>
      </c>
      <c r="L66" s="22">
        <f t="shared" si="2"/>
        <v>264.38874197565025</v>
      </c>
    </row>
    <row r="67" spans="1:12" ht="23.45" customHeight="1" x14ac:dyDescent="0.2">
      <c r="A67" s="17">
        <v>24060300</v>
      </c>
      <c r="B67" s="11" t="s">
        <v>301</v>
      </c>
      <c r="C67" s="96">
        <v>13700000</v>
      </c>
      <c r="D67" s="96">
        <v>37234805.560000002</v>
      </c>
      <c r="E67" s="23">
        <f t="shared" si="0"/>
        <v>271.78690189781025</v>
      </c>
      <c r="F67" s="19"/>
      <c r="G67" s="19"/>
      <c r="H67" s="19"/>
      <c r="I67" s="23">
        <f t="shared" si="1"/>
        <v>0</v>
      </c>
      <c r="J67" s="19">
        <f t="shared" ref="J67:K69" si="16">C67+G67</f>
        <v>13700000</v>
      </c>
      <c r="K67" s="19">
        <f t="shared" si="16"/>
        <v>37234805.560000002</v>
      </c>
      <c r="L67" s="24">
        <f t="shared" si="2"/>
        <v>271.78690189781025</v>
      </c>
    </row>
    <row r="68" spans="1:12" ht="45" customHeight="1" x14ac:dyDescent="0.2">
      <c r="A68" s="17">
        <v>24061600</v>
      </c>
      <c r="B68" s="322" t="s">
        <v>788</v>
      </c>
      <c r="C68" s="96"/>
      <c r="D68" s="96"/>
      <c r="E68" s="23">
        <f t="shared" si="0"/>
        <v>0</v>
      </c>
      <c r="F68" s="19"/>
      <c r="G68" s="19"/>
      <c r="H68" s="19">
        <v>30079.040000000001</v>
      </c>
      <c r="I68" s="23">
        <f t="shared" si="1"/>
        <v>0</v>
      </c>
      <c r="J68" s="19">
        <f t="shared" si="16"/>
        <v>0</v>
      </c>
      <c r="K68" s="19">
        <f t="shared" si="16"/>
        <v>30079.040000000001</v>
      </c>
      <c r="L68" s="24">
        <f>IF(J68=0,0,K68/J68*100)</f>
        <v>0</v>
      </c>
    </row>
    <row r="69" spans="1:12" ht="73.150000000000006" customHeight="1" x14ac:dyDescent="0.2">
      <c r="A69" s="17">
        <v>24062100</v>
      </c>
      <c r="B69" s="11" t="s">
        <v>302</v>
      </c>
      <c r="C69" s="19"/>
      <c r="D69" s="19"/>
      <c r="E69" s="23">
        <f t="shared" si="0"/>
        <v>0</v>
      </c>
      <c r="F69" s="96">
        <v>756000</v>
      </c>
      <c r="G69" s="96">
        <v>756000</v>
      </c>
      <c r="H69" s="96">
        <v>955151.94</v>
      </c>
      <c r="I69" s="23">
        <f t="shared" si="1"/>
        <v>126.3428492063492</v>
      </c>
      <c r="J69" s="19">
        <f t="shared" si="16"/>
        <v>756000</v>
      </c>
      <c r="K69" s="19">
        <f t="shared" si="16"/>
        <v>955151.94</v>
      </c>
      <c r="L69" s="24">
        <f t="shared" si="2"/>
        <v>126.3428492063492</v>
      </c>
    </row>
    <row r="70" spans="1:12" s="9" customFormat="1" ht="42" customHeight="1" x14ac:dyDescent="0.2">
      <c r="A70" s="15">
        <v>24110000</v>
      </c>
      <c r="B70" s="12" t="s">
        <v>303</v>
      </c>
      <c r="C70" s="20">
        <f>C71</f>
        <v>0</v>
      </c>
      <c r="D70" s="20">
        <f t="shared" ref="D70:K70" si="17">D71</f>
        <v>0</v>
      </c>
      <c r="E70" s="21">
        <f t="shared" ref="E70:E105" si="18">IF(C70=0,0,D70/C70*100)</f>
        <v>0</v>
      </c>
      <c r="F70" s="20">
        <f t="shared" si="17"/>
        <v>100000</v>
      </c>
      <c r="G70" s="20">
        <f t="shared" si="17"/>
        <v>100000</v>
      </c>
      <c r="H70" s="20">
        <f t="shared" si="17"/>
        <v>97146.96</v>
      </c>
      <c r="I70" s="21">
        <f t="shared" ref="I70:I105" si="19">IF(G70=0,0,H70/G70*100)</f>
        <v>97.146960000000007</v>
      </c>
      <c r="J70" s="20">
        <f t="shared" si="17"/>
        <v>100000</v>
      </c>
      <c r="K70" s="20">
        <f t="shared" si="17"/>
        <v>97146.96</v>
      </c>
      <c r="L70" s="22">
        <f t="shared" si="2"/>
        <v>97.146960000000007</v>
      </c>
    </row>
    <row r="71" spans="1:12" ht="85.15" customHeight="1" x14ac:dyDescent="0.2">
      <c r="A71" s="17">
        <v>24110900</v>
      </c>
      <c r="B71" s="11" t="s">
        <v>440</v>
      </c>
      <c r="C71" s="19"/>
      <c r="D71" s="19"/>
      <c r="E71" s="23">
        <f t="shared" si="18"/>
        <v>0</v>
      </c>
      <c r="F71" s="96">
        <v>100000</v>
      </c>
      <c r="G71" s="96">
        <v>100000</v>
      </c>
      <c r="H71" s="96">
        <v>97146.96</v>
      </c>
      <c r="I71" s="23">
        <f t="shared" si="19"/>
        <v>97.146960000000007</v>
      </c>
      <c r="J71" s="19">
        <f>C71+G71</f>
        <v>100000</v>
      </c>
      <c r="K71" s="19">
        <f>D71+H71</f>
        <v>97146.96</v>
      </c>
      <c r="L71" s="24">
        <f t="shared" ref="L71:L105" si="20">IF(J71=0,0,K71/J71*100)</f>
        <v>97.146960000000007</v>
      </c>
    </row>
    <row r="72" spans="1:12" s="9" customFormat="1" ht="30" customHeight="1" x14ac:dyDescent="0.2">
      <c r="A72" s="15">
        <v>25000000</v>
      </c>
      <c r="B72" s="12" t="s">
        <v>441</v>
      </c>
      <c r="C72" s="20">
        <f>C73+C78</f>
        <v>0</v>
      </c>
      <c r="D72" s="20">
        <f t="shared" ref="D72:K72" si="21">D73+D78</f>
        <v>0</v>
      </c>
      <c r="E72" s="21">
        <f t="shared" si="18"/>
        <v>0</v>
      </c>
      <c r="F72" s="109">
        <f t="shared" si="21"/>
        <v>107745500</v>
      </c>
      <c r="G72" s="109">
        <f t="shared" si="21"/>
        <v>159983541.40999997</v>
      </c>
      <c r="H72" s="109">
        <f t="shared" si="21"/>
        <v>138887430.5</v>
      </c>
      <c r="I72" s="21">
        <f t="shared" si="19"/>
        <v>86.813574243905734</v>
      </c>
      <c r="J72" s="20">
        <f t="shared" si="21"/>
        <v>159983541.40999997</v>
      </c>
      <c r="K72" s="20">
        <f t="shared" si="21"/>
        <v>138887430.5</v>
      </c>
      <c r="L72" s="22">
        <f t="shared" si="20"/>
        <v>86.813574243905734</v>
      </c>
    </row>
    <row r="73" spans="1:12" s="9" customFormat="1" ht="64.900000000000006" customHeight="1" x14ac:dyDescent="0.2">
      <c r="A73" s="15">
        <v>25010000</v>
      </c>
      <c r="B73" s="12" t="s">
        <v>442</v>
      </c>
      <c r="C73" s="20">
        <f>SUM(C74:C77)</f>
        <v>0</v>
      </c>
      <c r="D73" s="20">
        <f t="shared" ref="D73:K73" si="22">SUM(D74:D77)</f>
        <v>0</v>
      </c>
      <c r="E73" s="21">
        <f t="shared" si="18"/>
        <v>0</v>
      </c>
      <c r="F73" s="109">
        <f t="shared" si="22"/>
        <v>62898200</v>
      </c>
      <c r="G73" s="109">
        <f t="shared" si="22"/>
        <v>71429717.679999992</v>
      </c>
      <c r="H73" s="109">
        <f t="shared" si="22"/>
        <v>62640429.57</v>
      </c>
      <c r="I73" s="21">
        <f t="shared" si="19"/>
        <v>87.695194107618661</v>
      </c>
      <c r="J73" s="20">
        <f t="shared" si="22"/>
        <v>71429717.679999992</v>
      </c>
      <c r="K73" s="20">
        <f t="shared" si="22"/>
        <v>62640429.57</v>
      </c>
      <c r="L73" s="22">
        <f t="shared" si="20"/>
        <v>87.695194107618661</v>
      </c>
    </row>
    <row r="74" spans="1:12" ht="45.6" customHeight="1" x14ac:dyDescent="0.2">
      <c r="A74" s="17">
        <v>25010100</v>
      </c>
      <c r="B74" s="11" t="s">
        <v>443</v>
      </c>
      <c r="C74" s="19"/>
      <c r="D74" s="19"/>
      <c r="E74" s="23">
        <f t="shared" si="18"/>
        <v>0</v>
      </c>
      <c r="F74" s="96">
        <v>43578700</v>
      </c>
      <c r="G74" s="96">
        <v>46344240.200000003</v>
      </c>
      <c r="H74" s="96">
        <v>44352063.420000002</v>
      </c>
      <c r="I74" s="23">
        <f t="shared" si="19"/>
        <v>95.701349787152196</v>
      </c>
      <c r="J74" s="19">
        <f t="shared" ref="J74:K77" si="23">C74+G74</f>
        <v>46344240.200000003</v>
      </c>
      <c r="K74" s="19">
        <f t="shared" si="23"/>
        <v>44352063.420000002</v>
      </c>
      <c r="L74" s="24">
        <f t="shared" si="20"/>
        <v>95.701349787152196</v>
      </c>
    </row>
    <row r="75" spans="1:12" ht="39" customHeight="1" x14ac:dyDescent="0.2">
      <c r="A75" s="17">
        <v>25010200</v>
      </c>
      <c r="B75" s="11" t="s">
        <v>510</v>
      </c>
      <c r="C75" s="19"/>
      <c r="D75" s="19"/>
      <c r="E75" s="23">
        <f t="shared" si="18"/>
        <v>0</v>
      </c>
      <c r="F75" s="96">
        <v>16702900</v>
      </c>
      <c r="G75" s="96">
        <v>22454012.68</v>
      </c>
      <c r="H75" s="96">
        <v>15365378.07</v>
      </c>
      <c r="I75" s="23">
        <f t="shared" si="19"/>
        <v>68.430432853928536</v>
      </c>
      <c r="J75" s="19">
        <f t="shared" si="23"/>
        <v>22454012.68</v>
      </c>
      <c r="K75" s="19">
        <f t="shared" si="23"/>
        <v>15365378.07</v>
      </c>
      <c r="L75" s="24">
        <f t="shared" si="20"/>
        <v>68.430432853928536</v>
      </c>
    </row>
    <row r="76" spans="1:12" ht="77.45" customHeight="1" x14ac:dyDescent="0.2">
      <c r="A76" s="17">
        <v>25010300</v>
      </c>
      <c r="B76" s="11" t="s">
        <v>511</v>
      </c>
      <c r="C76" s="19"/>
      <c r="D76" s="19"/>
      <c r="E76" s="23">
        <f t="shared" si="18"/>
        <v>0</v>
      </c>
      <c r="F76" s="96">
        <v>2601600</v>
      </c>
      <c r="G76" s="96">
        <v>2601000</v>
      </c>
      <c r="H76" s="96">
        <v>2868856.42</v>
      </c>
      <c r="I76" s="23">
        <f t="shared" si="19"/>
        <v>110.2982091503268</v>
      </c>
      <c r="J76" s="19">
        <f t="shared" si="23"/>
        <v>2601000</v>
      </c>
      <c r="K76" s="19">
        <f t="shared" si="23"/>
        <v>2868856.42</v>
      </c>
      <c r="L76" s="24">
        <f t="shared" si="20"/>
        <v>110.2982091503268</v>
      </c>
    </row>
    <row r="77" spans="1:12" ht="60" customHeight="1" x14ac:dyDescent="0.2">
      <c r="A77" s="17">
        <v>25010400</v>
      </c>
      <c r="B77" s="11" t="s">
        <v>512</v>
      </c>
      <c r="C77" s="19"/>
      <c r="D77" s="19"/>
      <c r="E77" s="23">
        <f t="shared" si="18"/>
        <v>0</v>
      </c>
      <c r="F77" s="96">
        <v>15000</v>
      </c>
      <c r="G77" s="96">
        <v>30464.799999999999</v>
      </c>
      <c r="H77" s="96">
        <v>54131.66</v>
      </c>
      <c r="I77" s="23">
        <f t="shared" si="19"/>
        <v>177.68591948740843</v>
      </c>
      <c r="J77" s="19">
        <f t="shared" si="23"/>
        <v>30464.799999999999</v>
      </c>
      <c r="K77" s="19">
        <f t="shared" si="23"/>
        <v>54131.66</v>
      </c>
      <c r="L77" s="24">
        <f t="shared" si="20"/>
        <v>177.68591948740843</v>
      </c>
    </row>
    <row r="78" spans="1:12" s="9" customFormat="1" ht="36" customHeight="1" x14ac:dyDescent="0.2">
      <c r="A78" s="15">
        <v>25020000</v>
      </c>
      <c r="B78" s="12" t="s">
        <v>513</v>
      </c>
      <c r="C78" s="20">
        <f>SUM(C79:C80)</f>
        <v>0</v>
      </c>
      <c r="D78" s="20">
        <f t="shared" ref="D78:K78" si="24">SUM(D79:D80)</f>
        <v>0</v>
      </c>
      <c r="E78" s="21">
        <f t="shared" si="18"/>
        <v>0</v>
      </c>
      <c r="F78" s="109">
        <f t="shared" si="24"/>
        <v>44847300</v>
      </c>
      <c r="G78" s="109">
        <f t="shared" si="24"/>
        <v>88553823.729999989</v>
      </c>
      <c r="H78" s="109">
        <f t="shared" si="24"/>
        <v>76247000.930000007</v>
      </c>
      <c r="I78" s="21">
        <f t="shared" si="19"/>
        <v>86.102437724740838</v>
      </c>
      <c r="J78" s="20">
        <f t="shared" si="24"/>
        <v>88553823.729999989</v>
      </c>
      <c r="K78" s="20">
        <f t="shared" si="24"/>
        <v>76247000.930000007</v>
      </c>
      <c r="L78" s="22">
        <f t="shared" si="20"/>
        <v>86.102437724740838</v>
      </c>
    </row>
    <row r="79" spans="1:12" ht="29.45" customHeight="1" x14ac:dyDescent="0.2">
      <c r="A79" s="17">
        <v>25020100</v>
      </c>
      <c r="B79" s="11" t="s">
        <v>181</v>
      </c>
      <c r="C79" s="19"/>
      <c r="D79" s="19"/>
      <c r="E79" s="23">
        <f t="shared" si="18"/>
        <v>0</v>
      </c>
      <c r="F79" s="96" t="s">
        <v>545</v>
      </c>
      <c r="G79" s="96">
        <v>43706523.729999997</v>
      </c>
      <c r="H79" s="96">
        <v>44473359.25</v>
      </c>
      <c r="I79" s="23">
        <f t="shared" si="19"/>
        <v>101.75451043587265</v>
      </c>
      <c r="J79" s="19">
        <f t="shared" ref="J79:K83" si="25">C79+G79</f>
        <v>43706523.729999997</v>
      </c>
      <c r="K79" s="19">
        <f t="shared" si="25"/>
        <v>44473359.25</v>
      </c>
      <c r="L79" s="24">
        <f t="shared" si="20"/>
        <v>101.75451043587265</v>
      </c>
    </row>
    <row r="80" spans="1:12" ht="111" customHeight="1" x14ac:dyDescent="0.2">
      <c r="A80" s="17">
        <v>25020200</v>
      </c>
      <c r="B80" s="11" t="s">
        <v>182</v>
      </c>
      <c r="C80" s="19"/>
      <c r="D80" s="19"/>
      <c r="E80" s="23">
        <f t="shared" si="18"/>
        <v>0</v>
      </c>
      <c r="F80" s="96">
        <v>44847300</v>
      </c>
      <c r="G80" s="96">
        <v>44847300</v>
      </c>
      <c r="H80" s="96">
        <v>31773641.68</v>
      </c>
      <c r="I80" s="23">
        <f t="shared" si="19"/>
        <v>70.848505216590524</v>
      </c>
      <c r="J80" s="19">
        <f t="shared" si="25"/>
        <v>44847300</v>
      </c>
      <c r="K80" s="19">
        <f t="shared" si="25"/>
        <v>31773641.68</v>
      </c>
      <c r="L80" s="24">
        <f t="shared" si="20"/>
        <v>70.848505216590524</v>
      </c>
    </row>
    <row r="81" spans="1:13" ht="66.599999999999994" customHeight="1" x14ac:dyDescent="0.2">
      <c r="A81" s="211">
        <v>42000000</v>
      </c>
      <c r="B81" s="214" t="s">
        <v>519</v>
      </c>
      <c r="C81" s="213"/>
      <c r="D81" s="109">
        <f>D82</f>
        <v>0</v>
      </c>
      <c r="E81" s="210">
        <f t="shared" si="18"/>
        <v>0</v>
      </c>
      <c r="F81" s="109">
        <f>F82</f>
        <v>3891510</v>
      </c>
      <c r="G81" s="109">
        <f>G82</f>
        <v>3891510</v>
      </c>
      <c r="H81" s="109">
        <f>H82</f>
        <v>3891510</v>
      </c>
      <c r="I81" s="210">
        <f t="shared" si="19"/>
        <v>100</v>
      </c>
      <c r="J81" s="109">
        <f t="shared" si="25"/>
        <v>3891510</v>
      </c>
      <c r="K81" s="109">
        <f t="shared" si="25"/>
        <v>3891510</v>
      </c>
      <c r="L81" s="212">
        <f>IF(J81=0,0,K81/J81*100)</f>
        <v>100</v>
      </c>
    </row>
    <row r="82" spans="1:13" ht="71.45" customHeight="1" x14ac:dyDescent="0.2">
      <c r="A82" s="211">
        <v>42030000</v>
      </c>
      <c r="B82" s="214" t="s">
        <v>520</v>
      </c>
      <c r="C82" s="213"/>
      <c r="D82" s="109">
        <f>D83</f>
        <v>0</v>
      </c>
      <c r="E82" s="210">
        <f t="shared" si="18"/>
        <v>0</v>
      </c>
      <c r="F82" s="109">
        <v>3891510</v>
      </c>
      <c r="G82" s="109">
        <v>3891510</v>
      </c>
      <c r="H82" s="109">
        <v>3891510</v>
      </c>
      <c r="I82" s="210">
        <f t="shared" si="19"/>
        <v>100</v>
      </c>
      <c r="J82" s="109">
        <f t="shared" si="25"/>
        <v>3891510</v>
      </c>
      <c r="K82" s="109">
        <f t="shared" si="25"/>
        <v>3891510</v>
      </c>
      <c r="L82" s="212">
        <f>IF(J82=0,0,K82/J82*100)</f>
        <v>100</v>
      </c>
    </row>
    <row r="83" spans="1:13" ht="64.5" customHeight="1" x14ac:dyDescent="0.2">
      <c r="A83" s="17">
        <v>42030300</v>
      </c>
      <c r="B83" s="215" t="s">
        <v>521</v>
      </c>
      <c r="C83" s="213"/>
      <c r="D83" s="19"/>
      <c r="E83" s="23">
        <f t="shared" si="18"/>
        <v>0</v>
      </c>
      <c r="F83" s="96">
        <v>3891510</v>
      </c>
      <c r="G83" s="96">
        <v>3891510</v>
      </c>
      <c r="H83" s="96">
        <v>3891510</v>
      </c>
      <c r="I83" s="23">
        <f t="shared" si="19"/>
        <v>100</v>
      </c>
      <c r="J83" s="19">
        <f t="shared" si="25"/>
        <v>3891510</v>
      </c>
      <c r="K83" s="19">
        <f t="shared" si="25"/>
        <v>3891510</v>
      </c>
      <c r="L83" s="24">
        <f>IF(J83=0,0,K83/J83*100)</f>
        <v>100</v>
      </c>
    </row>
    <row r="84" spans="1:13" s="9" customFormat="1" ht="15.75" x14ac:dyDescent="0.2">
      <c r="A84" s="15"/>
      <c r="B84" s="13" t="s">
        <v>151</v>
      </c>
      <c r="C84" s="20">
        <f>C7+C42+C81</f>
        <v>1461684300</v>
      </c>
      <c r="D84" s="20">
        <f>D7+D42+D81</f>
        <v>1116062915.5899997</v>
      </c>
      <c r="E84" s="21">
        <f t="shared" si="18"/>
        <v>76.354580506200946</v>
      </c>
      <c r="F84" s="20">
        <f>F7+F42+F81</f>
        <v>119430510</v>
      </c>
      <c r="G84" s="20">
        <f>G7+G42+G81</f>
        <v>171668551.40999997</v>
      </c>
      <c r="H84" s="20">
        <f>H7+H42+H81</f>
        <v>149198528.78999999</v>
      </c>
      <c r="I84" s="21">
        <f t="shared" si="19"/>
        <v>86.910810142310638</v>
      </c>
      <c r="J84" s="20">
        <f>J7+J42+J81</f>
        <v>1633352851.4099998</v>
      </c>
      <c r="K84" s="20">
        <f>K7+K42+K81</f>
        <v>1265261444.3799996</v>
      </c>
      <c r="L84" s="22">
        <f t="shared" si="20"/>
        <v>77.464060707259691</v>
      </c>
    </row>
    <row r="85" spans="1:13" s="9" customFormat="1" ht="26.45" customHeight="1" x14ac:dyDescent="0.2">
      <c r="A85" s="15">
        <v>40000000</v>
      </c>
      <c r="B85" s="12" t="s">
        <v>183</v>
      </c>
      <c r="C85" s="16">
        <f>C86</f>
        <v>976517250</v>
      </c>
      <c r="D85" s="16">
        <f t="shared" ref="D85:K85" si="26">D86</f>
        <v>797085807</v>
      </c>
      <c r="E85" s="21">
        <f t="shared" si="18"/>
        <v>81.625368829890093</v>
      </c>
      <c r="F85" s="16">
        <f t="shared" si="26"/>
        <v>170158834</v>
      </c>
      <c r="G85" s="16">
        <f t="shared" si="26"/>
        <v>170158834</v>
      </c>
      <c r="H85" s="16">
        <f t="shared" si="26"/>
        <v>153537834</v>
      </c>
      <c r="I85" s="21">
        <f t="shared" si="19"/>
        <v>90.232067528154317</v>
      </c>
      <c r="J85" s="16">
        <f t="shared" si="26"/>
        <v>1146676084</v>
      </c>
      <c r="K85" s="16">
        <f t="shared" si="26"/>
        <v>950623641</v>
      </c>
      <c r="L85" s="22">
        <f t="shared" si="20"/>
        <v>82.902543644574706</v>
      </c>
    </row>
    <row r="86" spans="1:13" s="9" customFormat="1" ht="32.450000000000003" customHeight="1" x14ac:dyDescent="0.2">
      <c r="A86" s="15">
        <v>41000000</v>
      </c>
      <c r="B86" s="12" t="s">
        <v>184</v>
      </c>
      <c r="C86" s="16">
        <f>C87+C91+C103</f>
        <v>976517250</v>
      </c>
      <c r="D86" s="16">
        <f>D87+D91+D103</f>
        <v>797085807</v>
      </c>
      <c r="E86" s="21">
        <f t="shared" si="18"/>
        <v>81.625368829890093</v>
      </c>
      <c r="F86" s="16">
        <f>F87+F91+F103</f>
        <v>170158834</v>
      </c>
      <c r="G86" s="16">
        <f>G87+G91+G103</f>
        <v>170158834</v>
      </c>
      <c r="H86" s="16">
        <f>H87+H91+H103</f>
        <v>153537834</v>
      </c>
      <c r="I86" s="21">
        <f t="shared" si="19"/>
        <v>90.232067528154317</v>
      </c>
      <c r="J86" s="16">
        <f>J87+J91+J103</f>
        <v>1146676084</v>
      </c>
      <c r="K86" s="16">
        <f>K87+K91+K103</f>
        <v>950623641</v>
      </c>
      <c r="L86" s="22">
        <f t="shared" si="20"/>
        <v>82.902543644574706</v>
      </c>
    </row>
    <row r="87" spans="1:13" s="9" customFormat="1" ht="38.450000000000003" customHeight="1" x14ac:dyDescent="0.2">
      <c r="A87" s="15">
        <v>41020000</v>
      </c>
      <c r="B87" s="12" t="s">
        <v>185</v>
      </c>
      <c r="C87" s="16">
        <f>SUM(C88:C90)</f>
        <v>490863709</v>
      </c>
      <c r="D87" s="16">
        <f>SUM(D88:D90)</f>
        <v>376197709</v>
      </c>
      <c r="E87" s="21">
        <f t="shared" si="18"/>
        <v>76.639951600088651</v>
      </c>
      <c r="F87" s="16">
        <f>SUM(F88:F90)</f>
        <v>0</v>
      </c>
      <c r="G87" s="16">
        <f>SUM(G88:G90)</f>
        <v>0</v>
      </c>
      <c r="H87" s="16">
        <f>SUM(H88:H90)</f>
        <v>0</v>
      </c>
      <c r="I87" s="21">
        <f t="shared" si="19"/>
        <v>0</v>
      </c>
      <c r="J87" s="16">
        <f>SUM(J88:J90)</f>
        <v>490863709</v>
      </c>
      <c r="K87" s="16">
        <f>SUM(K88:K90)</f>
        <v>376197709</v>
      </c>
      <c r="L87" s="22">
        <f t="shared" si="20"/>
        <v>76.639951600088651</v>
      </c>
    </row>
    <row r="88" spans="1:13" ht="23.45" customHeight="1" x14ac:dyDescent="0.2">
      <c r="A88" s="174" t="s">
        <v>542</v>
      </c>
      <c r="B88" s="170" t="s">
        <v>186</v>
      </c>
      <c r="C88" s="96">
        <v>322903000</v>
      </c>
      <c r="D88" s="96">
        <v>242177400</v>
      </c>
      <c r="E88" s="23">
        <f t="shared" si="18"/>
        <v>75.000046453578932</v>
      </c>
      <c r="F88" s="19"/>
      <c r="G88" s="19"/>
      <c r="H88" s="19"/>
      <c r="I88" s="23">
        <f t="shared" si="19"/>
        <v>0</v>
      </c>
      <c r="J88" s="19">
        <f t="shared" ref="J88:K90" si="27">C88+G88</f>
        <v>322903000</v>
      </c>
      <c r="K88" s="19">
        <f t="shared" si="27"/>
        <v>242177400</v>
      </c>
      <c r="L88" s="24">
        <f t="shared" si="20"/>
        <v>75.000046453578932</v>
      </c>
      <c r="M88" s="75"/>
    </row>
    <row r="89" spans="1:13" ht="77.45" customHeight="1" x14ac:dyDescent="0.2">
      <c r="A89" s="208" t="s">
        <v>543</v>
      </c>
      <c r="B89" s="195" t="s">
        <v>187</v>
      </c>
      <c r="C89" s="106">
        <v>135762800</v>
      </c>
      <c r="D89" s="106">
        <v>101822400</v>
      </c>
      <c r="E89" s="23">
        <f t="shared" si="18"/>
        <v>75.000220973639316</v>
      </c>
      <c r="F89" s="19"/>
      <c r="G89" s="19"/>
      <c r="H89" s="19"/>
      <c r="I89" s="23">
        <f t="shared" si="19"/>
        <v>0</v>
      </c>
      <c r="J89" s="19">
        <f t="shared" si="27"/>
        <v>135762800</v>
      </c>
      <c r="K89" s="19">
        <f t="shared" si="27"/>
        <v>101822400</v>
      </c>
      <c r="L89" s="24">
        <f t="shared" si="20"/>
        <v>75.000220973639316</v>
      </c>
    </row>
    <row r="90" spans="1:13" ht="139.9" customHeight="1" x14ac:dyDescent="0.2">
      <c r="A90" s="174" t="s">
        <v>544</v>
      </c>
      <c r="B90" s="170" t="s">
        <v>540</v>
      </c>
      <c r="C90" s="96">
        <v>32197909</v>
      </c>
      <c r="D90" s="96">
        <v>32197909</v>
      </c>
      <c r="E90" s="23">
        <f t="shared" si="18"/>
        <v>100</v>
      </c>
      <c r="F90" s="19"/>
      <c r="G90" s="19"/>
      <c r="H90" s="19"/>
      <c r="I90" s="23"/>
      <c r="J90" s="19">
        <f t="shared" si="27"/>
        <v>32197909</v>
      </c>
      <c r="K90" s="19">
        <f t="shared" si="27"/>
        <v>32197909</v>
      </c>
      <c r="L90" s="24">
        <f>IF(J90=0,0,K90/J90*100)</f>
        <v>100</v>
      </c>
    </row>
    <row r="91" spans="1:13" s="9" customFormat="1" ht="37.15" customHeight="1" x14ac:dyDescent="0.2">
      <c r="A91" s="15">
        <v>41030000</v>
      </c>
      <c r="B91" s="12" t="s">
        <v>188</v>
      </c>
      <c r="C91" s="16">
        <f>SUM(C92:C102)</f>
        <v>476356466</v>
      </c>
      <c r="D91" s="16">
        <f>SUM(D92:D102)</f>
        <v>412086126</v>
      </c>
      <c r="E91" s="21">
        <f t="shared" si="18"/>
        <v>86.507931646297848</v>
      </c>
      <c r="F91" s="16">
        <f>SUM(F92:F102)</f>
        <v>0</v>
      </c>
      <c r="G91" s="16">
        <f>SUM(G92:G102)</f>
        <v>0</v>
      </c>
      <c r="H91" s="16">
        <f>SUM(H92:H102)</f>
        <v>0</v>
      </c>
      <c r="I91" s="21">
        <f t="shared" si="19"/>
        <v>0</v>
      </c>
      <c r="J91" s="16">
        <f>SUM(J92:J102)</f>
        <v>476356466</v>
      </c>
      <c r="K91" s="16">
        <f>SUM(K92:K102)</f>
        <v>412086126</v>
      </c>
      <c r="L91" s="22">
        <f t="shared" si="20"/>
        <v>86.507931646297848</v>
      </c>
    </row>
    <row r="92" spans="1:13" s="9" customFormat="1" ht="393.75" x14ac:dyDescent="0.2">
      <c r="A92" s="17">
        <v>41030500</v>
      </c>
      <c r="B92" s="170" t="s">
        <v>756</v>
      </c>
      <c r="C92" s="18">
        <v>23778475</v>
      </c>
      <c r="D92" s="18">
        <v>23778475</v>
      </c>
      <c r="E92" s="23">
        <f t="shared" si="18"/>
        <v>100</v>
      </c>
      <c r="F92" s="18"/>
      <c r="G92" s="18"/>
      <c r="H92" s="18"/>
      <c r="I92" s="23"/>
      <c r="J92" s="19">
        <f>C92+G92</f>
        <v>23778475</v>
      </c>
      <c r="K92" s="19">
        <f>D92+H92</f>
        <v>23778475</v>
      </c>
      <c r="L92" s="24">
        <f t="shared" si="20"/>
        <v>100</v>
      </c>
    </row>
    <row r="93" spans="1:13" s="9" customFormat="1" ht="37.15" customHeight="1" x14ac:dyDescent="0.2">
      <c r="A93" s="17">
        <v>41031900</v>
      </c>
      <c r="B93" s="136" t="s">
        <v>372</v>
      </c>
      <c r="C93" s="18">
        <v>66647000</v>
      </c>
      <c r="D93" s="18">
        <v>66647000</v>
      </c>
      <c r="E93" s="23">
        <f t="shared" si="18"/>
        <v>100</v>
      </c>
      <c r="F93" s="18"/>
      <c r="G93" s="18"/>
      <c r="H93" s="18"/>
      <c r="I93" s="23">
        <f t="shared" si="19"/>
        <v>0</v>
      </c>
      <c r="J93" s="19">
        <f>C93+G93</f>
        <v>66647000</v>
      </c>
      <c r="K93" s="19">
        <f>D93+H93</f>
        <v>66647000</v>
      </c>
      <c r="L93" s="24">
        <f t="shared" ref="L93:L99" si="28">IF(J93=0,0,K93/J93*100)</f>
        <v>100</v>
      </c>
    </row>
    <row r="94" spans="1:13" ht="72.599999999999994" customHeight="1" x14ac:dyDescent="0.2">
      <c r="A94" s="174" t="s">
        <v>586</v>
      </c>
      <c r="B94" s="170" t="s">
        <v>47</v>
      </c>
      <c r="C94" s="96">
        <v>1372100</v>
      </c>
      <c r="D94" s="96">
        <v>998000</v>
      </c>
      <c r="E94" s="23">
        <f t="shared" si="18"/>
        <v>72.735223380220106</v>
      </c>
      <c r="F94" s="19"/>
      <c r="G94" s="19"/>
      <c r="H94" s="19"/>
      <c r="I94" s="23">
        <f t="shared" si="19"/>
        <v>0</v>
      </c>
      <c r="J94" s="19">
        <f t="shared" ref="J94:K97" si="29">C94+G94</f>
        <v>1372100</v>
      </c>
      <c r="K94" s="19">
        <f t="shared" si="29"/>
        <v>998000</v>
      </c>
      <c r="L94" s="24">
        <f t="shared" si="28"/>
        <v>72.735223380220106</v>
      </c>
    </row>
    <row r="95" spans="1:13" ht="61.9" customHeight="1" x14ac:dyDescent="0.2">
      <c r="A95" s="174" t="s">
        <v>587</v>
      </c>
      <c r="B95" s="170" t="s">
        <v>189</v>
      </c>
      <c r="C95" s="96">
        <v>66208800</v>
      </c>
      <c r="D95" s="96">
        <v>49656600</v>
      </c>
      <c r="E95" s="23">
        <f t="shared" si="18"/>
        <v>75</v>
      </c>
      <c r="F95" s="19"/>
      <c r="G95" s="19"/>
      <c r="H95" s="19"/>
      <c r="I95" s="23">
        <f t="shared" si="19"/>
        <v>0</v>
      </c>
      <c r="J95" s="19">
        <f t="shared" si="29"/>
        <v>66208800</v>
      </c>
      <c r="K95" s="19">
        <f t="shared" si="29"/>
        <v>49656600</v>
      </c>
      <c r="L95" s="24">
        <f t="shared" si="28"/>
        <v>75</v>
      </c>
    </row>
    <row r="96" spans="1:13" ht="75" customHeight="1" x14ac:dyDescent="0.2">
      <c r="A96" s="174">
        <v>41033800</v>
      </c>
      <c r="B96" s="170" t="s">
        <v>373</v>
      </c>
      <c r="C96" s="96">
        <v>8665800</v>
      </c>
      <c r="D96" s="96">
        <v>8571500</v>
      </c>
      <c r="E96" s="23">
        <f t="shared" si="18"/>
        <v>98.911814258348912</v>
      </c>
      <c r="F96" s="19"/>
      <c r="G96" s="19"/>
      <c r="H96" s="19"/>
      <c r="I96" s="23">
        <f t="shared" si="19"/>
        <v>0</v>
      </c>
      <c r="J96" s="19">
        <f>C96+G96</f>
        <v>8665800</v>
      </c>
      <c r="K96" s="19">
        <f>D96+H96</f>
        <v>8571500</v>
      </c>
      <c r="L96" s="24">
        <f t="shared" si="28"/>
        <v>98.911814258348912</v>
      </c>
    </row>
    <row r="97" spans="1:12" ht="42" customHeight="1" x14ac:dyDescent="0.2">
      <c r="A97" s="174" t="s">
        <v>588</v>
      </c>
      <c r="B97" s="170" t="s">
        <v>138</v>
      </c>
      <c r="C97" s="96">
        <v>194831300</v>
      </c>
      <c r="D97" s="96">
        <v>142965100</v>
      </c>
      <c r="E97" s="23">
        <f t="shared" si="18"/>
        <v>73.37891806911928</v>
      </c>
      <c r="F97" s="19"/>
      <c r="G97" s="19"/>
      <c r="H97" s="19"/>
      <c r="I97" s="23">
        <f t="shared" si="19"/>
        <v>0</v>
      </c>
      <c r="J97" s="19">
        <f t="shared" si="29"/>
        <v>194831300</v>
      </c>
      <c r="K97" s="19">
        <f t="shared" si="29"/>
        <v>142965100</v>
      </c>
      <c r="L97" s="24">
        <f t="shared" si="28"/>
        <v>73.37891806911928</v>
      </c>
    </row>
    <row r="98" spans="1:12" ht="129.6" customHeight="1" x14ac:dyDescent="0.2">
      <c r="A98" s="174">
        <v>41034400</v>
      </c>
      <c r="B98" s="90" t="s">
        <v>787</v>
      </c>
      <c r="C98" s="96"/>
      <c r="D98" s="96">
        <v>4616460</v>
      </c>
      <c r="E98" s="23">
        <f t="shared" si="18"/>
        <v>0</v>
      </c>
      <c r="F98" s="19"/>
      <c r="G98" s="19"/>
      <c r="H98" s="19"/>
      <c r="I98" s="23">
        <f t="shared" si="19"/>
        <v>0</v>
      </c>
      <c r="J98" s="19">
        <f t="shared" ref="J98:K102" si="30">C98+G98</f>
        <v>0</v>
      </c>
      <c r="K98" s="19">
        <f t="shared" si="30"/>
        <v>4616460</v>
      </c>
      <c r="L98" s="24">
        <f>IF(J98=0,0,K98/J98*100)</f>
        <v>0</v>
      </c>
    </row>
    <row r="99" spans="1:12" ht="58.9" customHeight="1" x14ac:dyDescent="0.2">
      <c r="A99" s="127">
        <v>41035400</v>
      </c>
      <c r="B99" s="133" t="s">
        <v>139</v>
      </c>
      <c r="C99" s="96">
        <v>8276000</v>
      </c>
      <c r="D99" s="96">
        <v>8276000</v>
      </c>
      <c r="E99" s="23">
        <f t="shared" si="18"/>
        <v>100</v>
      </c>
      <c r="F99" s="19"/>
      <c r="G99" s="19"/>
      <c r="H99" s="19"/>
      <c r="I99" s="23">
        <f t="shared" si="19"/>
        <v>0</v>
      </c>
      <c r="J99" s="19">
        <f t="shared" si="30"/>
        <v>8276000</v>
      </c>
      <c r="K99" s="19">
        <f t="shared" si="30"/>
        <v>8276000</v>
      </c>
      <c r="L99" s="24">
        <f t="shared" si="28"/>
        <v>100</v>
      </c>
    </row>
    <row r="100" spans="1:12" ht="331.15" customHeight="1" x14ac:dyDescent="0.2">
      <c r="A100" s="127">
        <v>41036100</v>
      </c>
      <c r="B100" s="252" t="s">
        <v>391</v>
      </c>
      <c r="C100" s="96">
        <v>31957840</v>
      </c>
      <c r="D100" s="96">
        <v>31957840</v>
      </c>
      <c r="E100" s="23">
        <f t="shared" si="18"/>
        <v>100</v>
      </c>
      <c r="F100" s="19"/>
      <c r="G100" s="19"/>
      <c r="H100" s="19"/>
      <c r="I100" s="23">
        <f t="shared" si="19"/>
        <v>0</v>
      </c>
      <c r="J100" s="19">
        <f t="shared" si="30"/>
        <v>31957840</v>
      </c>
      <c r="K100" s="19">
        <f t="shared" si="30"/>
        <v>31957840</v>
      </c>
      <c r="L100" s="24">
        <f>IF(J100=0,0,K100/J100*100)</f>
        <v>100</v>
      </c>
    </row>
    <row r="101" spans="1:12" ht="267.75" x14ac:dyDescent="0.2">
      <c r="A101" s="127">
        <v>41036400</v>
      </c>
      <c r="B101" s="133" t="s">
        <v>392</v>
      </c>
      <c r="C101" s="96">
        <v>5235251</v>
      </c>
      <c r="D101" s="96">
        <v>5235251</v>
      </c>
      <c r="E101" s="23">
        <f t="shared" si="18"/>
        <v>100</v>
      </c>
      <c r="F101" s="19"/>
      <c r="G101" s="19"/>
      <c r="H101" s="19"/>
      <c r="I101" s="23">
        <f t="shared" si="19"/>
        <v>0</v>
      </c>
      <c r="J101" s="19">
        <f t="shared" si="30"/>
        <v>5235251</v>
      </c>
      <c r="K101" s="19">
        <f t="shared" si="30"/>
        <v>5235251</v>
      </c>
      <c r="L101" s="24">
        <f>IF(J101=0,0,K101/J101*100)</f>
        <v>100</v>
      </c>
    </row>
    <row r="102" spans="1:12" ht="63" x14ac:dyDescent="0.2">
      <c r="A102" s="127">
        <v>41037200</v>
      </c>
      <c r="B102" s="133" t="s">
        <v>764</v>
      </c>
      <c r="C102" s="96">
        <v>69383900</v>
      </c>
      <c r="D102" s="96">
        <v>69383900</v>
      </c>
      <c r="E102" s="23">
        <f t="shared" si="18"/>
        <v>100</v>
      </c>
      <c r="F102" s="19"/>
      <c r="G102" s="19"/>
      <c r="H102" s="19"/>
      <c r="I102" s="23"/>
      <c r="J102" s="19">
        <f t="shared" si="30"/>
        <v>69383900</v>
      </c>
      <c r="K102" s="19">
        <f t="shared" si="30"/>
        <v>69383900</v>
      </c>
      <c r="L102" s="24">
        <f>IF(J102=0,0,K102/J102*100)</f>
        <v>100</v>
      </c>
    </row>
    <row r="103" spans="1:12" ht="31.5" x14ac:dyDescent="0.2">
      <c r="A103" s="15">
        <v>41050000</v>
      </c>
      <c r="B103" s="12" t="s">
        <v>141</v>
      </c>
      <c r="C103" s="16">
        <f>SUM(C104:C104)</f>
        <v>9297075</v>
      </c>
      <c r="D103" s="16">
        <f>SUM(D104:D104)</f>
        <v>8801972</v>
      </c>
      <c r="E103" s="21">
        <f t="shared" si="18"/>
        <v>94.674636915373924</v>
      </c>
      <c r="F103" s="16">
        <f>SUM(F104:F104)</f>
        <v>170158834</v>
      </c>
      <c r="G103" s="16">
        <f>SUM(G104:G104)</f>
        <v>170158834</v>
      </c>
      <c r="H103" s="16">
        <f>SUM(H104:H104)</f>
        <v>153537834</v>
      </c>
      <c r="I103" s="21">
        <f t="shared" si="19"/>
        <v>90.232067528154317</v>
      </c>
      <c r="J103" s="16">
        <f>SUM(J104:J104)</f>
        <v>179455909</v>
      </c>
      <c r="K103" s="16">
        <f>SUM(K104:K104)</f>
        <v>162339806</v>
      </c>
      <c r="L103" s="24">
        <f t="shared" si="20"/>
        <v>90.462223787794031</v>
      </c>
    </row>
    <row r="104" spans="1:12" ht="28.9" customHeight="1" x14ac:dyDescent="0.2">
      <c r="A104" s="174" t="s">
        <v>590</v>
      </c>
      <c r="B104" s="170" t="s">
        <v>142</v>
      </c>
      <c r="C104" s="96">
        <v>9297075</v>
      </c>
      <c r="D104" s="96">
        <v>8801972</v>
      </c>
      <c r="E104" s="23">
        <f t="shared" si="18"/>
        <v>94.674636915373924</v>
      </c>
      <c r="F104" s="96">
        <v>170158834</v>
      </c>
      <c r="G104" s="96">
        <v>170158834</v>
      </c>
      <c r="H104" s="96">
        <v>153537834</v>
      </c>
      <c r="I104" s="23">
        <f t="shared" si="19"/>
        <v>90.232067528154317</v>
      </c>
      <c r="J104" s="19">
        <f>C104+G104</f>
        <v>179455909</v>
      </c>
      <c r="K104" s="19">
        <f>D104+H104</f>
        <v>162339806</v>
      </c>
      <c r="L104" s="24">
        <f>IF(J104=0,0,K104/J104*100)</f>
        <v>90.462223787794031</v>
      </c>
    </row>
    <row r="105" spans="1:12" s="9" customFormat="1" ht="21.6" customHeight="1" x14ac:dyDescent="0.2">
      <c r="A105" s="6" t="s">
        <v>143</v>
      </c>
      <c r="B105" s="6"/>
      <c r="C105" s="20">
        <f>C84+C85</f>
        <v>2438201550</v>
      </c>
      <c r="D105" s="20">
        <f t="shared" ref="D105:K105" si="31">D84+D85</f>
        <v>1913148722.5899997</v>
      </c>
      <c r="E105" s="21">
        <f t="shared" si="18"/>
        <v>78.465569123684602</v>
      </c>
      <c r="F105" s="20">
        <f t="shared" si="31"/>
        <v>289589344</v>
      </c>
      <c r="G105" s="20">
        <f t="shared" si="31"/>
        <v>341827385.40999997</v>
      </c>
      <c r="H105" s="20">
        <f t="shared" si="31"/>
        <v>302736362.78999996</v>
      </c>
      <c r="I105" s="21">
        <f t="shared" si="19"/>
        <v>88.564104490015382</v>
      </c>
      <c r="J105" s="20">
        <f t="shared" si="31"/>
        <v>2780028935.4099998</v>
      </c>
      <c r="K105" s="20">
        <f t="shared" si="31"/>
        <v>2215885085.3799996</v>
      </c>
      <c r="L105" s="22">
        <f t="shared" si="20"/>
        <v>79.707266969622381</v>
      </c>
    </row>
    <row r="106" spans="1:12" x14ac:dyDescent="0.2">
      <c r="F106" s="75"/>
      <c r="J106" s="75"/>
      <c r="K106" s="75"/>
    </row>
    <row r="107" spans="1:12" x14ac:dyDescent="0.2">
      <c r="G107" s="75"/>
    </row>
    <row r="108" spans="1:12" x14ac:dyDescent="0.2">
      <c r="G108" s="75"/>
      <c r="J108" s="75"/>
      <c r="K108" s="75"/>
    </row>
  </sheetData>
  <mergeCells count="18">
    <mergeCell ref="L5:L6"/>
    <mergeCell ref="A105:B105"/>
    <mergeCell ref="A4:A6"/>
    <mergeCell ref="B4:B6"/>
    <mergeCell ref="C4:E4"/>
    <mergeCell ref="F4:I4"/>
    <mergeCell ref="H5:H6"/>
    <mergeCell ref="I5:I6"/>
    <mergeCell ref="A1:L1"/>
    <mergeCell ref="A2:L2"/>
    <mergeCell ref="J4:L4"/>
    <mergeCell ref="C5:C6"/>
    <mergeCell ref="D5:D6"/>
    <mergeCell ref="E5:E6"/>
    <mergeCell ref="F5:F6"/>
    <mergeCell ref="G5:G6"/>
    <mergeCell ref="J5:J6"/>
    <mergeCell ref="K5:K6"/>
  </mergeCells>
  <phoneticPr fontId="0" type="noConversion"/>
  <conditionalFormatting sqref="D32:D34 D28:D30 C12 D10:D14 D16:D22 D25">
    <cfRule type="expression" dxfId="46" priority="5" stopIfTrue="1">
      <formula>XEW10=1</formula>
    </cfRule>
  </conditionalFormatting>
  <conditionalFormatting sqref="B49">
    <cfRule type="expression" dxfId="45" priority="7" stopIfTrue="1">
      <formula>XEZ49=1</formula>
    </cfRule>
  </conditionalFormatting>
  <conditionalFormatting sqref="C28:C30 C32:C34 C13:C14 C10:C11 C16:C25 D23:D24">
    <cfRule type="expression" dxfId="44" priority="8" stopIfTrue="1">
      <formula>XEY10=1</formula>
    </cfRule>
  </conditionalFormatting>
  <conditionalFormatting sqref="F23:H24">
    <cfRule type="expression" dxfId="43" priority="3" stopIfTrue="1">
      <formula>XFB23=1</formula>
    </cfRule>
  </conditionalFormatting>
  <conditionalFormatting sqref="J23:K24">
    <cfRule type="expression" dxfId="42" priority="1" stopIfTrue="1">
      <formula>B23=1</formula>
    </cfRule>
  </conditionalFormatting>
  <pageMargins left="0.19685039370078741" right="0.23622047244094491" top="0.78740157480314965" bottom="0.23622047244094491" header="0" footer="0"/>
  <pageSetup paperSize="9" scale="72" orientation="landscape"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L197"/>
  <sheetViews>
    <sheetView showZeros="0" zoomScale="50" zoomScaleNormal="50" workbookViewId="0">
      <pane xSplit="2" ySplit="6" topLeftCell="C188" activePane="bottomRight" state="frozen"/>
      <selection activeCell="F9" sqref="F9"/>
      <selection pane="topRight" activeCell="F9" sqref="F9"/>
      <selection pane="bottomLeft" activeCell="F9" sqref="F9"/>
      <selection pane="bottomRight" activeCell="F113" sqref="F113"/>
    </sheetView>
  </sheetViews>
  <sheetFormatPr defaultColWidth="11.5703125" defaultRowHeight="12.75" x14ac:dyDescent="0.2"/>
  <cols>
    <col min="1" max="1" width="9.85546875" style="95" customWidth="1"/>
    <col min="2" max="2" width="46.28515625" style="29" customWidth="1"/>
    <col min="3" max="3" width="17.7109375" style="25" customWidth="1"/>
    <col min="4" max="4" width="18.7109375" style="25" customWidth="1"/>
    <col min="5" max="5" width="12.28515625" style="25" customWidth="1"/>
    <col min="6" max="6" width="17.140625" style="25" customWidth="1"/>
    <col min="7" max="7" width="18" style="25" customWidth="1"/>
    <col min="8" max="8" width="16.85546875" style="25" customWidth="1"/>
    <col min="9" max="9" width="13.28515625" style="25" customWidth="1"/>
    <col min="10" max="10" width="17.7109375" style="25" customWidth="1"/>
    <col min="11" max="11" width="18.5703125" style="25" customWidth="1"/>
    <col min="12" max="12" width="9.140625" style="25" customWidth="1"/>
    <col min="13" max="16384" width="11.5703125" style="25"/>
  </cols>
  <sheetData>
    <row r="1" spans="1:12" ht="20.45" customHeight="1" x14ac:dyDescent="0.25">
      <c r="A1" s="332" t="s">
        <v>547</v>
      </c>
      <c r="B1" s="332"/>
      <c r="C1" s="332"/>
      <c r="D1" s="332"/>
      <c r="E1" s="332"/>
      <c r="F1" s="332"/>
      <c r="G1" s="332"/>
      <c r="H1" s="332"/>
      <c r="I1" s="332"/>
      <c r="J1" s="332"/>
      <c r="K1" s="332"/>
      <c r="L1" s="332"/>
    </row>
    <row r="2" spans="1:12" ht="19.899999999999999" customHeight="1" x14ac:dyDescent="0.25">
      <c r="A2" s="333" t="s">
        <v>703</v>
      </c>
      <c r="B2" s="333"/>
      <c r="C2" s="333"/>
      <c r="D2" s="333"/>
      <c r="E2" s="333"/>
      <c r="F2" s="333"/>
      <c r="G2" s="333"/>
      <c r="H2" s="333"/>
      <c r="I2" s="333"/>
      <c r="J2" s="333"/>
      <c r="K2" s="333"/>
      <c r="L2" s="333"/>
    </row>
    <row r="3" spans="1:12" x14ac:dyDescent="0.2">
      <c r="A3" s="26"/>
      <c r="B3" s="27"/>
      <c r="C3" s="10"/>
      <c r="D3" s="10"/>
      <c r="E3" s="10"/>
      <c r="F3" s="190"/>
      <c r="G3" s="28"/>
      <c r="H3" s="28"/>
      <c r="I3" s="10"/>
      <c r="J3" s="10"/>
      <c r="K3" s="10"/>
      <c r="L3" s="10" t="s">
        <v>556</v>
      </c>
    </row>
    <row r="4" spans="1:12" s="119" customFormat="1" ht="12.6" customHeight="1" x14ac:dyDescent="0.2">
      <c r="A4" s="334" t="s">
        <v>439</v>
      </c>
      <c r="B4" s="335" t="s">
        <v>628</v>
      </c>
      <c r="C4" s="336" t="s">
        <v>146</v>
      </c>
      <c r="D4" s="336"/>
      <c r="E4" s="336"/>
      <c r="F4" s="336" t="s">
        <v>629</v>
      </c>
      <c r="G4" s="336"/>
      <c r="H4" s="336"/>
      <c r="I4" s="336"/>
      <c r="J4" s="336" t="s">
        <v>148</v>
      </c>
      <c r="K4" s="336"/>
      <c r="L4" s="336"/>
    </row>
    <row r="5" spans="1:12" s="119" customFormat="1" ht="12.6" customHeight="1" x14ac:dyDescent="0.2">
      <c r="A5" s="334"/>
      <c r="B5" s="335"/>
      <c r="C5" s="3" t="s">
        <v>518</v>
      </c>
      <c r="D5" s="3" t="s">
        <v>343</v>
      </c>
      <c r="E5" s="3" t="s">
        <v>630</v>
      </c>
      <c r="F5" s="3" t="s">
        <v>518</v>
      </c>
      <c r="G5" s="3" t="s">
        <v>684</v>
      </c>
      <c r="H5" s="3" t="s">
        <v>343</v>
      </c>
      <c r="I5" s="331" t="s">
        <v>631</v>
      </c>
      <c r="J5" s="3" t="s">
        <v>685</v>
      </c>
      <c r="K5" s="3" t="s">
        <v>343</v>
      </c>
      <c r="L5" s="3" t="s">
        <v>150</v>
      </c>
    </row>
    <row r="6" spans="1:12" s="119" customFormat="1" ht="87" customHeight="1" x14ac:dyDescent="0.2">
      <c r="A6" s="334"/>
      <c r="B6" s="335"/>
      <c r="C6" s="3"/>
      <c r="D6" s="3"/>
      <c r="E6" s="3"/>
      <c r="F6" s="3"/>
      <c r="G6" s="3"/>
      <c r="H6" s="3"/>
      <c r="I6" s="331"/>
      <c r="J6" s="3"/>
      <c r="K6" s="3"/>
      <c r="L6" s="3"/>
    </row>
    <row r="7" spans="1:12" s="30" customFormat="1" ht="33" customHeight="1" x14ac:dyDescent="0.2">
      <c r="A7" s="31" t="s">
        <v>632</v>
      </c>
      <c r="B7" s="32" t="s">
        <v>633</v>
      </c>
      <c r="C7" s="37">
        <f>C8+C14</f>
        <v>68603900</v>
      </c>
      <c r="D7" s="37">
        <f>D8+D14</f>
        <v>38120785.399999999</v>
      </c>
      <c r="E7" s="21">
        <f t="shared" ref="E7:E73" si="0">IF(C7=0,0,D7/C7*100)</f>
        <v>55.566498989124526</v>
      </c>
      <c r="F7" s="37">
        <f>F8+F14</f>
        <v>241650294.00999999</v>
      </c>
      <c r="G7" s="102">
        <f>G8+G14</f>
        <v>257856623.22999999</v>
      </c>
      <c r="H7" s="37">
        <f>H8+H14</f>
        <v>139454168.94999999</v>
      </c>
      <c r="I7" s="21">
        <f t="shared" ref="I7:I92" si="1">IF(G7=0,0,H7/G7*100)</f>
        <v>54.082058162070659</v>
      </c>
      <c r="J7" s="37">
        <f>J8+J14</f>
        <v>326460523.23000002</v>
      </c>
      <c r="K7" s="37">
        <f>K8+K14</f>
        <v>177574954.34999999</v>
      </c>
      <c r="L7" s="22">
        <f>IF(J7=0,0,K7/J7*100)</f>
        <v>54.394005312824234</v>
      </c>
    </row>
    <row r="8" spans="1:12" s="30" customFormat="1" ht="32.450000000000003" customHeight="1" x14ac:dyDescent="0.2">
      <c r="A8" s="31" t="s">
        <v>634</v>
      </c>
      <c r="B8" s="32" t="s">
        <v>635</v>
      </c>
      <c r="C8" s="37">
        <f>SUM(C9:C13)</f>
        <v>39533144</v>
      </c>
      <c r="D8" s="37">
        <f>SUM(D9:D13)</f>
        <v>26290016.18</v>
      </c>
      <c r="E8" s="21">
        <f t="shared" si="0"/>
        <v>66.501202585860611</v>
      </c>
      <c r="F8" s="37">
        <f>SUM(F9:F13)</f>
        <v>95400</v>
      </c>
      <c r="G8" s="37">
        <f>SUM(G9:G13)</f>
        <v>95400</v>
      </c>
      <c r="H8" s="37">
        <f>SUM(H9:H13)</f>
        <v>0</v>
      </c>
      <c r="I8" s="21">
        <f t="shared" si="1"/>
        <v>0</v>
      </c>
      <c r="J8" s="37">
        <f>SUM(J9:J13)</f>
        <v>39628544</v>
      </c>
      <c r="K8" s="37">
        <f>SUM(K9:K13)</f>
        <v>26290016.18</v>
      </c>
      <c r="L8" s="22">
        <f>IF(J8=0,0,K8/J8*100)</f>
        <v>66.341110538908524</v>
      </c>
    </row>
    <row r="9" spans="1:12" ht="97.15" customHeight="1" x14ac:dyDescent="0.2">
      <c r="A9" s="179" t="s">
        <v>636</v>
      </c>
      <c r="B9" s="180" t="s">
        <v>50</v>
      </c>
      <c r="C9" s="96">
        <v>35786144</v>
      </c>
      <c r="D9" s="96">
        <v>25203340.510000002</v>
      </c>
      <c r="E9" s="23">
        <f t="shared" si="0"/>
        <v>70.427650741024237</v>
      </c>
      <c r="F9" s="96"/>
      <c r="G9" s="96"/>
      <c r="H9" s="96"/>
      <c r="I9" s="23">
        <f t="shared" si="1"/>
        <v>0</v>
      </c>
      <c r="J9" s="39">
        <f>C9+G9</f>
        <v>35786144</v>
      </c>
      <c r="K9" s="39">
        <f>D9+H9</f>
        <v>25203340.510000002</v>
      </c>
      <c r="L9" s="24">
        <f>IF(J9=0,0,K9/J9*100)</f>
        <v>70.427650741024237</v>
      </c>
    </row>
    <row r="10" spans="1:12" ht="43.5" customHeight="1" x14ac:dyDescent="0.2">
      <c r="A10" s="182" t="s">
        <v>708</v>
      </c>
      <c r="B10" s="318" t="s">
        <v>127</v>
      </c>
      <c r="C10" s="96"/>
      <c r="D10" s="96"/>
      <c r="E10" s="23">
        <f t="shared" si="0"/>
        <v>0</v>
      </c>
      <c r="F10" s="96">
        <v>95400</v>
      </c>
      <c r="G10" s="96">
        <v>95400</v>
      </c>
      <c r="H10" s="96"/>
      <c r="I10" s="23">
        <f t="shared" si="1"/>
        <v>0</v>
      </c>
      <c r="J10" s="39">
        <f>C10+G10</f>
        <v>95400</v>
      </c>
      <c r="K10" s="39">
        <f>D10+H10</f>
        <v>0</v>
      </c>
      <c r="L10" s="24">
        <f>IF(J10=0,0,K10/J10*100)</f>
        <v>0</v>
      </c>
    </row>
    <row r="11" spans="1:12" ht="45" customHeight="1" x14ac:dyDescent="0.2">
      <c r="A11" s="179" t="s">
        <v>639</v>
      </c>
      <c r="B11" s="180" t="s">
        <v>54</v>
      </c>
      <c r="C11" s="144">
        <v>1845000</v>
      </c>
      <c r="D11" s="207">
        <v>974672.83</v>
      </c>
      <c r="E11" s="23">
        <f t="shared" si="0"/>
        <v>52.827795663956636</v>
      </c>
      <c r="F11" s="39"/>
      <c r="G11" s="104"/>
      <c r="H11" s="39"/>
      <c r="I11" s="23">
        <f t="shared" si="1"/>
        <v>0</v>
      </c>
      <c r="J11" s="39">
        <f t="shared" ref="J11:J77" si="2">C11+G11</f>
        <v>1845000</v>
      </c>
      <c r="K11" s="39">
        <f>D11+H11</f>
        <v>974672.83</v>
      </c>
      <c r="L11" s="24">
        <f t="shared" ref="L11:L22" si="3">IF(J11=0,0,K11/J11*100)</f>
        <v>52.827795663956636</v>
      </c>
    </row>
    <row r="12" spans="1:12" ht="44.45" customHeight="1" x14ac:dyDescent="0.2">
      <c r="A12" s="179" t="s">
        <v>640</v>
      </c>
      <c r="B12" s="180" t="s">
        <v>491</v>
      </c>
      <c r="C12" s="144">
        <v>1852000</v>
      </c>
      <c r="D12" s="207">
        <v>112002.84</v>
      </c>
      <c r="E12" s="23">
        <f t="shared" si="0"/>
        <v>6.0476695464362855</v>
      </c>
      <c r="F12" s="39"/>
      <c r="G12" s="99"/>
      <c r="H12" s="39"/>
      <c r="I12" s="23">
        <f t="shared" si="1"/>
        <v>0</v>
      </c>
      <c r="J12" s="39">
        <f t="shared" si="2"/>
        <v>1852000</v>
      </c>
      <c r="K12" s="39">
        <f>D12+H12</f>
        <v>112002.84</v>
      </c>
      <c r="L12" s="24">
        <f t="shared" si="3"/>
        <v>6.0476695464362855</v>
      </c>
    </row>
    <row r="13" spans="1:12" ht="36" customHeight="1" x14ac:dyDescent="0.2">
      <c r="A13" s="179" t="s">
        <v>2</v>
      </c>
      <c r="B13" s="180" t="s">
        <v>32</v>
      </c>
      <c r="C13" s="144">
        <v>50000</v>
      </c>
      <c r="D13" s="207"/>
      <c r="E13" s="23">
        <f t="shared" si="0"/>
        <v>0</v>
      </c>
      <c r="F13" s="39"/>
      <c r="G13" s="99"/>
      <c r="H13" s="39"/>
      <c r="I13" s="23">
        <f t="shared" si="1"/>
        <v>0</v>
      </c>
      <c r="J13" s="39">
        <f t="shared" si="2"/>
        <v>50000</v>
      </c>
      <c r="K13" s="39">
        <f>D13+H13</f>
        <v>0</v>
      </c>
      <c r="L13" s="24">
        <f t="shared" si="3"/>
        <v>0</v>
      </c>
    </row>
    <row r="14" spans="1:12" s="30" customFormat="1" ht="74.45" customHeight="1" x14ac:dyDescent="0.2">
      <c r="A14" s="31" t="s">
        <v>637</v>
      </c>
      <c r="B14" s="33" t="s">
        <v>1</v>
      </c>
      <c r="C14" s="40">
        <f>SUM(C15:C21)</f>
        <v>29070756</v>
      </c>
      <c r="D14" s="40">
        <f>SUM(D15:D21)</f>
        <v>11830769.220000001</v>
      </c>
      <c r="E14" s="21">
        <f t="shared" si="0"/>
        <v>40.696462176628643</v>
      </c>
      <c r="F14" s="40">
        <f>SUM(F15:F21)</f>
        <v>241554894.00999999</v>
      </c>
      <c r="G14" s="40">
        <f>SUM(G15:G21)</f>
        <v>257761223.22999999</v>
      </c>
      <c r="H14" s="40">
        <f>SUM(H15:H21)</f>
        <v>139454168.94999999</v>
      </c>
      <c r="I14" s="21">
        <f t="shared" si="1"/>
        <v>54.102074471288965</v>
      </c>
      <c r="J14" s="40">
        <f>SUM(J15:J21)</f>
        <v>286831979.23000002</v>
      </c>
      <c r="K14" s="40">
        <f>SUM(K15:K21)</f>
        <v>151284938.16999999</v>
      </c>
      <c r="L14" s="22">
        <f t="shared" si="3"/>
        <v>52.743400012831266</v>
      </c>
    </row>
    <row r="15" spans="1:12" ht="31.15" customHeight="1" x14ac:dyDescent="0.2">
      <c r="A15" s="179" t="s">
        <v>638</v>
      </c>
      <c r="B15" s="180" t="s">
        <v>51</v>
      </c>
      <c r="C15" s="96">
        <v>29070756</v>
      </c>
      <c r="D15" s="96">
        <v>11830769.220000001</v>
      </c>
      <c r="E15" s="23">
        <f t="shared" si="0"/>
        <v>40.696462176628643</v>
      </c>
      <c r="F15" s="316">
        <v>128347049.00999999</v>
      </c>
      <c r="G15" s="316">
        <v>135571612.35999998</v>
      </c>
      <c r="H15" s="316">
        <v>73885181.75</v>
      </c>
      <c r="I15" s="23">
        <f t="shared" si="1"/>
        <v>54.499006439344832</v>
      </c>
      <c r="J15" s="39">
        <f t="shared" si="2"/>
        <v>164642368.35999998</v>
      </c>
      <c r="K15" s="39">
        <f t="shared" ref="K15:K21" si="4">D15+H15</f>
        <v>85715950.969999999</v>
      </c>
      <c r="L15" s="24">
        <f t="shared" si="3"/>
        <v>52.06190352083442</v>
      </c>
    </row>
    <row r="16" spans="1:12" ht="63" customHeight="1" x14ac:dyDescent="0.2">
      <c r="A16" s="179" t="s">
        <v>236</v>
      </c>
      <c r="B16" s="180" t="s">
        <v>432</v>
      </c>
      <c r="C16" s="96"/>
      <c r="D16" s="96"/>
      <c r="E16" s="23">
        <f t="shared" si="0"/>
        <v>0</v>
      </c>
      <c r="F16" s="316">
        <v>8787000</v>
      </c>
      <c r="G16" s="316">
        <v>8787000</v>
      </c>
      <c r="H16" s="316">
        <v>4103108.2</v>
      </c>
      <c r="I16" s="23">
        <f t="shared" si="1"/>
        <v>46.695211107317633</v>
      </c>
      <c r="J16" s="39">
        <f t="shared" si="2"/>
        <v>8787000</v>
      </c>
      <c r="K16" s="39">
        <f t="shared" si="4"/>
        <v>4103108.2</v>
      </c>
      <c r="L16" s="24">
        <f t="shared" si="3"/>
        <v>46.695211107317633</v>
      </c>
    </row>
    <row r="17" spans="1:12" ht="42.6" customHeight="1" x14ac:dyDescent="0.2">
      <c r="A17" s="182" t="s">
        <v>625</v>
      </c>
      <c r="B17" s="180" t="s">
        <v>49</v>
      </c>
      <c r="C17" s="96"/>
      <c r="D17" s="96"/>
      <c r="E17" s="23">
        <f t="shared" si="0"/>
        <v>0</v>
      </c>
      <c r="F17" s="316">
        <v>1837894</v>
      </c>
      <c r="G17" s="316">
        <v>1837894</v>
      </c>
      <c r="H17" s="316">
        <v>0</v>
      </c>
      <c r="I17" s="23">
        <f t="shared" si="1"/>
        <v>0</v>
      </c>
      <c r="J17" s="39">
        <f t="shared" si="2"/>
        <v>1837894</v>
      </c>
      <c r="K17" s="39">
        <f t="shared" si="4"/>
        <v>0</v>
      </c>
      <c r="L17" s="24">
        <f>IF(J17=0,0,K17/J17*100)</f>
        <v>0</v>
      </c>
    </row>
    <row r="18" spans="1:12" ht="29.45" customHeight="1" x14ac:dyDescent="0.2">
      <c r="A18" s="179" t="s">
        <v>557</v>
      </c>
      <c r="B18" s="180" t="s">
        <v>53</v>
      </c>
      <c r="C18" s="170"/>
      <c r="D18" s="96"/>
      <c r="E18" s="23">
        <f t="shared" si="0"/>
        <v>0</v>
      </c>
      <c r="F18" s="316">
        <v>39062000</v>
      </c>
      <c r="G18" s="316">
        <v>48043765.869999997</v>
      </c>
      <c r="H18" s="316">
        <v>27682697.649999999</v>
      </c>
      <c r="I18" s="23">
        <f t="shared" si="1"/>
        <v>57.619749719257385</v>
      </c>
      <c r="J18" s="39">
        <f t="shared" si="2"/>
        <v>48043765.869999997</v>
      </c>
      <c r="K18" s="39">
        <f t="shared" si="4"/>
        <v>27682697.649999999</v>
      </c>
      <c r="L18" s="24">
        <f t="shared" si="3"/>
        <v>57.619749719257385</v>
      </c>
    </row>
    <row r="19" spans="1:12" ht="46.9" customHeight="1" x14ac:dyDescent="0.2">
      <c r="A19" s="182" t="s">
        <v>626</v>
      </c>
      <c r="B19" s="180" t="s">
        <v>627</v>
      </c>
      <c r="C19" s="170"/>
      <c r="D19" s="96"/>
      <c r="E19" s="23">
        <f t="shared" si="0"/>
        <v>0</v>
      </c>
      <c r="F19" s="316">
        <v>8000000</v>
      </c>
      <c r="G19" s="316">
        <v>8000000</v>
      </c>
      <c r="H19" s="316">
        <v>235088.78</v>
      </c>
      <c r="I19" s="23">
        <f t="shared" si="1"/>
        <v>2.9386097499999999</v>
      </c>
      <c r="J19" s="39">
        <f t="shared" si="2"/>
        <v>8000000</v>
      </c>
      <c r="K19" s="39">
        <f t="shared" si="4"/>
        <v>235088.78</v>
      </c>
      <c r="L19" s="24">
        <f>IF(J19=0,0,K19/J19*100)</f>
        <v>2.9386097499999999</v>
      </c>
    </row>
    <row r="20" spans="1:12" ht="50.45" customHeight="1" x14ac:dyDescent="0.2">
      <c r="A20" s="182" t="s">
        <v>264</v>
      </c>
      <c r="B20" s="180" t="s">
        <v>559</v>
      </c>
      <c r="C20" s="170"/>
      <c r="D20" s="96"/>
      <c r="E20" s="23">
        <f t="shared" si="0"/>
        <v>0</v>
      </c>
      <c r="F20" s="316">
        <v>54706845</v>
      </c>
      <c r="G20" s="316">
        <v>54706845</v>
      </c>
      <c r="H20" s="316">
        <v>32771250.469999999</v>
      </c>
      <c r="I20" s="23">
        <f t="shared" si="1"/>
        <v>59.903382236720105</v>
      </c>
      <c r="J20" s="39">
        <f t="shared" si="2"/>
        <v>54706845</v>
      </c>
      <c r="K20" s="39">
        <f t="shared" si="4"/>
        <v>32771250.469999999</v>
      </c>
      <c r="L20" s="24">
        <f>IF(J20=0,0,K20/J20*100)</f>
        <v>59.903382236720105</v>
      </c>
    </row>
    <row r="21" spans="1:12" ht="54" customHeight="1" x14ac:dyDescent="0.2">
      <c r="A21" s="182" t="s">
        <v>777</v>
      </c>
      <c r="B21" s="180" t="s">
        <v>778</v>
      </c>
      <c r="C21" s="170"/>
      <c r="D21" s="96"/>
      <c r="E21" s="23"/>
      <c r="F21" s="316">
        <v>814106</v>
      </c>
      <c r="G21" s="316">
        <v>814106</v>
      </c>
      <c r="H21" s="316">
        <v>776842.1</v>
      </c>
      <c r="I21" s="23">
        <f t="shared" si="1"/>
        <v>95.42272136552242</v>
      </c>
      <c r="J21" s="39">
        <f>C21+G21</f>
        <v>814106</v>
      </c>
      <c r="K21" s="39">
        <f t="shared" si="4"/>
        <v>776842.1</v>
      </c>
      <c r="L21" s="24">
        <f>IF(J21=0,0,K21/J21*100)</f>
        <v>95.42272136552242</v>
      </c>
    </row>
    <row r="22" spans="1:12" s="30" customFormat="1" ht="50.45" customHeight="1" x14ac:dyDescent="0.2">
      <c r="A22" s="31" t="s">
        <v>641</v>
      </c>
      <c r="B22" s="181" t="s">
        <v>571</v>
      </c>
      <c r="C22" s="37">
        <f>SUM(C23:C28)</f>
        <v>36037800</v>
      </c>
      <c r="D22" s="37">
        <f>SUM(D23:D28)</f>
        <v>29190597.800000001</v>
      </c>
      <c r="E22" s="21">
        <f t="shared" si="0"/>
        <v>80.999943947743759</v>
      </c>
      <c r="F22" s="37">
        <f>SUM(F23:F28)</f>
        <v>25714900</v>
      </c>
      <c r="G22" s="37">
        <f>SUM(G23:G28)</f>
        <v>25714900</v>
      </c>
      <c r="H22" s="37">
        <f>SUM(H23:H28)</f>
        <v>19320877.129999999</v>
      </c>
      <c r="I22" s="21">
        <f t="shared" si="1"/>
        <v>75.134949503984075</v>
      </c>
      <c r="J22" s="37">
        <f>SUM(J23:J28)</f>
        <v>61752700</v>
      </c>
      <c r="K22" s="37">
        <f>SUM(K23:K28)</f>
        <v>48511474.93</v>
      </c>
      <c r="L22" s="22">
        <f t="shared" si="3"/>
        <v>78.557658094301956</v>
      </c>
    </row>
    <row r="23" spans="1:12" ht="44.45" customHeight="1" x14ac:dyDescent="0.2">
      <c r="A23" s="179" t="s">
        <v>642</v>
      </c>
      <c r="B23" s="180" t="s">
        <v>494</v>
      </c>
      <c r="C23" s="248">
        <v>1759200</v>
      </c>
      <c r="D23" s="248">
        <v>1162933.18</v>
      </c>
      <c r="E23" s="23">
        <f t="shared" si="0"/>
        <v>66.105796953160521</v>
      </c>
      <c r="F23" s="39"/>
      <c r="G23" s="104"/>
      <c r="H23" s="39"/>
      <c r="I23" s="23">
        <f t="shared" si="1"/>
        <v>0</v>
      </c>
      <c r="J23" s="39">
        <f t="shared" si="2"/>
        <v>1759200</v>
      </c>
      <c r="K23" s="39">
        <f t="shared" ref="K23:K28" si="5">D23+H23</f>
        <v>1162933.18</v>
      </c>
      <c r="L23" s="24">
        <f t="shared" ref="L23:L28" si="6">IF(J23=0,0,K23/J23*100)</f>
        <v>66.105796953160521</v>
      </c>
    </row>
    <row r="24" spans="1:12" ht="43.15" customHeight="1" x14ac:dyDescent="0.2">
      <c r="A24" s="41" t="s">
        <v>643</v>
      </c>
      <c r="B24" s="34" t="s">
        <v>52</v>
      </c>
      <c r="C24" s="248">
        <v>510000</v>
      </c>
      <c r="D24" s="248">
        <v>0</v>
      </c>
      <c r="E24" s="23">
        <f t="shared" si="0"/>
        <v>0</v>
      </c>
      <c r="F24" s="39"/>
      <c r="G24" s="104"/>
      <c r="H24" s="39"/>
      <c r="I24" s="23">
        <f t="shared" si="1"/>
        <v>0</v>
      </c>
      <c r="J24" s="39">
        <f t="shared" si="2"/>
        <v>510000</v>
      </c>
      <c r="K24" s="39">
        <f t="shared" si="5"/>
        <v>0</v>
      </c>
      <c r="L24" s="24">
        <f t="shared" si="6"/>
        <v>0</v>
      </c>
    </row>
    <row r="25" spans="1:12" ht="40.9" customHeight="1" x14ac:dyDescent="0.2">
      <c r="A25" s="41" t="s">
        <v>644</v>
      </c>
      <c r="B25" s="34" t="s">
        <v>126</v>
      </c>
      <c r="C25" s="248">
        <v>10640300</v>
      </c>
      <c r="D25" s="248">
        <v>7377509.9800000004</v>
      </c>
      <c r="E25" s="23">
        <f t="shared" si="0"/>
        <v>69.335544862456885</v>
      </c>
      <c r="F25" s="316">
        <v>1869000</v>
      </c>
      <c r="G25" s="316">
        <v>1869000</v>
      </c>
      <c r="H25" s="316">
        <v>678897.13</v>
      </c>
      <c r="I25" s="23">
        <f t="shared" si="1"/>
        <v>36.324084002140182</v>
      </c>
      <c r="J25" s="39">
        <f t="shared" si="2"/>
        <v>12509300</v>
      </c>
      <c r="K25" s="39">
        <f t="shared" si="5"/>
        <v>8056407.1100000003</v>
      </c>
      <c r="L25" s="24">
        <f t="shared" si="6"/>
        <v>64.403340794448937</v>
      </c>
    </row>
    <row r="26" spans="1:12" ht="49.15" customHeight="1" x14ac:dyDescent="0.2">
      <c r="A26" s="179" t="s">
        <v>37</v>
      </c>
      <c r="B26" s="180" t="s">
        <v>36</v>
      </c>
      <c r="C26" s="248">
        <v>430000</v>
      </c>
      <c r="D26" s="248">
        <v>64154.64</v>
      </c>
      <c r="E26" s="23">
        <f t="shared" si="0"/>
        <v>14.919683720930232</v>
      </c>
      <c r="F26" s="316">
        <v>170000</v>
      </c>
      <c r="G26" s="316">
        <v>170000</v>
      </c>
      <c r="H26" s="316">
        <v>0</v>
      </c>
      <c r="I26" s="23">
        <f t="shared" si="1"/>
        <v>0</v>
      </c>
      <c r="J26" s="39">
        <f t="shared" si="2"/>
        <v>600000</v>
      </c>
      <c r="K26" s="39">
        <f t="shared" si="5"/>
        <v>64154.64</v>
      </c>
      <c r="L26" s="24">
        <f t="shared" si="6"/>
        <v>10.69244</v>
      </c>
    </row>
    <row r="27" spans="1:12" ht="38.450000000000003" customHeight="1" x14ac:dyDescent="0.2">
      <c r="A27" s="41" t="s">
        <v>645</v>
      </c>
      <c r="B27" s="34" t="s">
        <v>128</v>
      </c>
      <c r="C27" s="248">
        <v>30000</v>
      </c>
      <c r="D27" s="248">
        <v>5000</v>
      </c>
      <c r="E27" s="23">
        <f t="shared" si="0"/>
        <v>16.666666666666664</v>
      </c>
      <c r="F27" s="38"/>
      <c r="G27" s="103"/>
      <c r="H27" s="38"/>
      <c r="I27" s="23">
        <f t="shared" si="1"/>
        <v>0</v>
      </c>
      <c r="J27" s="39">
        <f t="shared" si="2"/>
        <v>30000</v>
      </c>
      <c r="K27" s="39">
        <f t="shared" si="5"/>
        <v>5000</v>
      </c>
      <c r="L27" s="24">
        <f t="shared" si="6"/>
        <v>16.666666666666664</v>
      </c>
    </row>
    <row r="28" spans="1:12" ht="57.6" customHeight="1" x14ac:dyDescent="0.2">
      <c r="A28" s="41" t="s">
        <v>646</v>
      </c>
      <c r="B28" s="34" t="s">
        <v>129</v>
      </c>
      <c r="C28" s="248">
        <v>22668300</v>
      </c>
      <c r="D28" s="248">
        <v>20581000</v>
      </c>
      <c r="E28" s="23">
        <f t="shared" si="0"/>
        <v>90.791987047992123</v>
      </c>
      <c r="F28" s="96">
        <v>23675900</v>
      </c>
      <c r="G28" s="96">
        <v>23675900</v>
      </c>
      <c r="H28" s="96">
        <v>18641980</v>
      </c>
      <c r="I28" s="23">
        <f t="shared" si="1"/>
        <v>78.738210585447661</v>
      </c>
      <c r="J28" s="39">
        <f t="shared" si="2"/>
        <v>46344200</v>
      </c>
      <c r="K28" s="39">
        <f t="shared" si="5"/>
        <v>39222980</v>
      </c>
      <c r="L28" s="24">
        <f t="shared" si="6"/>
        <v>84.634064241048506</v>
      </c>
    </row>
    <row r="29" spans="1:12" s="30" customFormat="1" ht="58.9" customHeight="1" x14ac:dyDescent="0.2">
      <c r="A29" s="31" t="s">
        <v>647</v>
      </c>
      <c r="B29" s="181" t="s">
        <v>572</v>
      </c>
      <c r="C29" s="37">
        <f>SUM(C30:C73)</f>
        <v>924262816</v>
      </c>
      <c r="D29" s="37">
        <f>SUM(D30:D73)</f>
        <v>627583684.87</v>
      </c>
      <c r="E29" s="21">
        <f t="shared" si="0"/>
        <v>67.900998937297942</v>
      </c>
      <c r="F29" s="37">
        <f>SUM(F30:F73)</f>
        <v>186776898.81999999</v>
      </c>
      <c r="G29" s="37">
        <f>SUM(G30:G73)</f>
        <v>207634640.94</v>
      </c>
      <c r="H29" s="37">
        <f>SUM(H30:H73)</f>
        <v>94603705.900000006</v>
      </c>
      <c r="I29" s="21">
        <f t="shared" si="1"/>
        <v>45.562583137241326</v>
      </c>
      <c r="J29" s="37">
        <f>SUM(J30:J73)</f>
        <v>1131897456.9400001</v>
      </c>
      <c r="K29" s="37">
        <f>SUM(K30:K73)</f>
        <v>722187390.76999998</v>
      </c>
      <c r="L29" s="22">
        <f>IF(J29=0,0,K29/J29*100)</f>
        <v>63.803252347821285</v>
      </c>
    </row>
    <row r="30" spans="1:12" ht="69" customHeight="1" x14ac:dyDescent="0.2">
      <c r="A30" s="179" t="s">
        <v>3</v>
      </c>
      <c r="B30" s="180" t="s">
        <v>38</v>
      </c>
      <c r="C30" s="248">
        <v>14491939</v>
      </c>
      <c r="D30" s="248">
        <v>9231714.8200000003</v>
      </c>
      <c r="E30" s="23">
        <f t="shared" si="0"/>
        <v>63.702412906927087</v>
      </c>
      <c r="F30" s="316">
        <v>15000</v>
      </c>
      <c r="G30" s="316">
        <v>669627.81000000006</v>
      </c>
      <c r="H30" s="316">
        <v>654627.81000000006</v>
      </c>
      <c r="I30" s="23">
        <f t="shared" si="1"/>
        <v>97.759949665172954</v>
      </c>
      <c r="J30" s="39">
        <f t="shared" si="2"/>
        <v>15161566.810000001</v>
      </c>
      <c r="K30" s="39">
        <f>D30+H30</f>
        <v>9886342.6300000008</v>
      </c>
      <c r="L30" s="24">
        <f>IF(J30=0,0,K30/J30*100)</f>
        <v>65.20660268092702</v>
      </c>
    </row>
    <row r="31" spans="1:12" ht="94.9" customHeight="1" x14ac:dyDescent="0.2">
      <c r="A31" s="179" t="s">
        <v>4</v>
      </c>
      <c r="B31" s="180" t="s">
        <v>524</v>
      </c>
      <c r="C31" s="248">
        <v>44124492</v>
      </c>
      <c r="D31" s="248">
        <v>25470391.879999999</v>
      </c>
      <c r="E31" s="23">
        <f t="shared" si="0"/>
        <v>57.723932277792564</v>
      </c>
      <c r="F31" s="316">
        <v>4000</v>
      </c>
      <c r="G31" s="316">
        <v>913132.53</v>
      </c>
      <c r="H31" s="316">
        <v>909132.53</v>
      </c>
      <c r="I31" s="23">
        <f t="shared" si="1"/>
        <v>99.561947486417992</v>
      </c>
      <c r="J31" s="39">
        <f t="shared" si="2"/>
        <v>45037624.530000001</v>
      </c>
      <c r="K31" s="39">
        <f t="shared" ref="K31:K72" si="7">D31+H31</f>
        <v>26379524.41</v>
      </c>
      <c r="L31" s="24">
        <f t="shared" ref="L31:L72" si="8">IF(J31=0,0,K31/J31*100)</f>
        <v>58.572193105851625</v>
      </c>
    </row>
    <row r="32" spans="1:12" ht="70.150000000000006" customHeight="1" x14ac:dyDescent="0.2">
      <c r="A32" s="179" t="s">
        <v>5</v>
      </c>
      <c r="B32" s="180" t="s">
        <v>525</v>
      </c>
      <c r="C32" s="248">
        <v>33668300</v>
      </c>
      <c r="D32" s="248">
        <v>20478768.399999999</v>
      </c>
      <c r="E32" s="23">
        <f t="shared" si="0"/>
        <v>60.825074031061853</v>
      </c>
      <c r="F32" s="316">
        <v>130200</v>
      </c>
      <c r="G32" s="316">
        <v>1008286</v>
      </c>
      <c r="H32" s="316">
        <v>918480.15999999992</v>
      </c>
      <c r="I32" s="23">
        <f t="shared" si="1"/>
        <v>91.093217598974888</v>
      </c>
      <c r="J32" s="39">
        <f t="shared" si="2"/>
        <v>34676586</v>
      </c>
      <c r="K32" s="39">
        <f t="shared" si="7"/>
        <v>21397248.559999999</v>
      </c>
      <c r="L32" s="24">
        <f t="shared" si="8"/>
        <v>61.705176397699589</v>
      </c>
    </row>
    <row r="33" spans="1:12" ht="80.45" customHeight="1" x14ac:dyDescent="0.2">
      <c r="A33" s="179" t="s">
        <v>6</v>
      </c>
      <c r="B33" s="180" t="s">
        <v>526</v>
      </c>
      <c r="C33" s="248">
        <v>20523900</v>
      </c>
      <c r="D33" s="248">
        <v>13318126.029999999</v>
      </c>
      <c r="E33" s="23">
        <f t="shared" si="0"/>
        <v>64.890815244665973</v>
      </c>
      <c r="F33" s="316">
        <v>436000</v>
      </c>
      <c r="G33" s="316">
        <v>1410840.1400000001</v>
      </c>
      <c r="H33" s="316">
        <v>906214.34</v>
      </c>
      <c r="I33" s="23">
        <f t="shared" si="1"/>
        <v>64.23224816951975</v>
      </c>
      <c r="J33" s="39">
        <f t="shared" si="2"/>
        <v>21934740.140000001</v>
      </c>
      <c r="K33" s="39">
        <f t="shared" si="7"/>
        <v>14224340.369999999</v>
      </c>
      <c r="L33" s="24">
        <f t="shared" si="8"/>
        <v>64.848456280822845</v>
      </c>
    </row>
    <row r="34" spans="1:12" ht="67.900000000000006" customHeight="1" x14ac:dyDescent="0.2">
      <c r="A34" s="179" t="s">
        <v>7</v>
      </c>
      <c r="B34" s="180" t="s">
        <v>527</v>
      </c>
      <c r="C34" s="248">
        <v>9888600</v>
      </c>
      <c r="D34" s="248">
        <v>7249561.5099999998</v>
      </c>
      <c r="E34" s="23">
        <f t="shared" si="0"/>
        <v>73.312314281091346</v>
      </c>
      <c r="F34" s="96"/>
      <c r="G34" s="96"/>
      <c r="H34" s="96"/>
      <c r="I34" s="23">
        <f t="shared" si="1"/>
        <v>0</v>
      </c>
      <c r="J34" s="39">
        <f t="shared" si="2"/>
        <v>9888600</v>
      </c>
      <c r="K34" s="39">
        <f t="shared" si="7"/>
        <v>7249561.5099999998</v>
      </c>
      <c r="L34" s="24">
        <f t="shared" si="8"/>
        <v>73.312314281091346</v>
      </c>
    </row>
    <row r="35" spans="1:12" ht="93.6" customHeight="1" x14ac:dyDescent="0.2">
      <c r="A35" s="179" t="s">
        <v>8</v>
      </c>
      <c r="B35" s="180" t="s">
        <v>528</v>
      </c>
      <c r="C35" s="248">
        <v>41212900</v>
      </c>
      <c r="D35" s="248">
        <v>29355034.82</v>
      </c>
      <c r="E35" s="23">
        <f t="shared" si="0"/>
        <v>71.227782611755046</v>
      </c>
      <c r="F35" s="96"/>
      <c r="G35" s="96"/>
      <c r="H35" s="96"/>
      <c r="I35" s="23">
        <f t="shared" si="1"/>
        <v>0</v>
      </c>
      <c r="J35" s="39">
        <f t="shared" si="2"/>
        <v>41212900</v>
      </c>
      <c r="K35" s="39">
        <f t="shared" si="7"/>
        <v>29355034.82</v>
      </c>
      <c r="L35" s="24">
        <f t="shared" si="8"/>
        <v>71.227782611755046</v>
      </c>
    </row>
    <row r="36" spans="1:12" ht="63" customHeight="1" x14ac:dyDescent="0.2">
      <c r="A36" s="179" t="s">
        <v>9</v>
      </c>
      <c r="B36" s="180" t="s">
        <v>529</v>
      </c>
      <c r="C36" s="248">
        <v>23320700</v>
      </c>
      <c r="D36" s="248">
        <v>16839046.34</v>
      </c>
      <c r="E36" s="23">
        <f t="shared" si="0"/>
        <v>72.206436084680135</v>
      </c>
      <c r="F36" s="96"/>
      <c r="G36" s="96"/>
      <c r="H36" s="96"/>
      <c r="I36" s="23">
        <f t="shared" si="1"/>
        <v>0</v>
      </c>
      <c r="J36" s="39">
        <f t="shared" si="2"/>
        <v>23320700</v>
      </c>
      <c r="K36" s="39">
        <f t="shared" si="7"/>
        <v>16839046.34</v>
      </c>
      <c r="L36" s="24">
        <f t="shared" si="8"/>
        <v>72.206436084680135</v>
      </c>
    </row>
    <row r="37" spans="1:12" ht="82.9" customHeight="1" x14ac:dyDescent="0.2">
      <c r="A37" s="179" t="s">
        <v>10</v>
      </c>
      <c r="B37" s="180" t="s">
        <v>530</v>
      </c>
      <c r="C37" s="248">
        <v>5725100</v>
      </c>
      <c r="D37" s="248">
        <v>4133170.98</v>
      </c>
      <c r="E37" s="23">
        <f t="shared" si="0"/>
        <v>72.193865259995462</v>
      </c>
      <c r="F37" s="96"/>
      <c r="G37" s="96"/>
      <c r="H37" s="96"/>
      <c r="I37" s="23">
        <f t="shared" si="1"/>
        <v>0</v>
      </c>
      <c r="J37" s="39">
        <f t="shared" si="2"/>
        <v>5725100</v>
      </c>
      <c r="K37" s="39">
        <f t="shared" si="7"/>
        <v>4133170.98</v>
      </c>
      <c r="L37" s="24">
        <f t="shared" si="8"/>
        <v>72.193865259995462</v>
      </c>
    </row>
    <row r="38" spans="1:12" ht="181.15" customHeight="1" x14ac:dyDescent="0.2">
      <c r="A38" s="182" t="s">
        <v>375</v>
      </c>
      <c r="B38" s="324" t="s">
        <v>790</v>
      </c>
      <c r="C38" s="248">
        <v>256200</v>
      </c>
      <c r="D38" s="248">
        <v>256200</v>
      </c>
      <c r="E38" s="23">
        <f t="shared" si="0"/>
        <v>100</v>
      </c>
      <c r="F38" s="96"/>
      <c r="G38" s="96"/>
      <c r="H38" s="96"/>
      <c r="I38" s="23">
        <f t="shared" si="1"/>
        <v>0</v>
      </c>
      <c r="J38" s="39">
        <f t="shared" si="2"/>
        <v>256200</v>
      </c>
      <c r="K38" s="39">
        <f>D38+H38</f>
        <v>256200</v>
      </c>
      <c r="L38" s="24">
        <f>IF(J38=0,0,K38/J38*100)</f>
        <v>100</v>
      </c>
    </row>
    <row r="39" spans="1:12" ht="63" customHeight="1" x14ac:dyDescent="0.2">
      <c r="A39" s="179" t="s">
        <v>11</v>
      </c>
      <c r="B39" s="180" t="s">
        <v>130</v>
      </c>
      <c r="C39" s="248">
        <v>54926300</v>
      </c>
      <c r="D39" s="248">
        <v>39396361.159999996</v>
      </c>
      <c r="E39" s="23">
        <f t="shared" si="0"/>
        <v>71.725860216326225</v>
      </c>
      <c r="F39" s="316">
        <v>40300</v>
      </c>
      <c r="G39" s="316">
        <v>110260</v>
      </c>
      <c r="H39" s="316">
        <v>26990</v>
      </c>
      <c r="I39" s="23">
        <f t="shared" si="1"/>
        <v>24.478505350988573</v>
      </c>
      <c r="J39" s="39">
        <f t="shared" si="2"/>
        <v>55036560</v>
      </c>
      <c r="K39" s="39">
        <f t="shared" si="7"/>
        <v>39423351.159999996</v>
      </c>
      <c r="L39" s="24">
        <f t="shared" si="8"/>
        <v>71.631205075317212</v>
      </c>
    </row>
    <row r="40" spans="1:12" ht="77.45" customHeight="1" x14ac:dyDescent="0.2">
      <c r="A40" s="179" t="s">
        <v>12</v>
      </c>
      <c r="B40" s="180" t="s">
        <v>13</v>
      </c>
      <c r="C40" s="248">
        <v>310674485</v>
      </c>
      <c r="D40" s="248">
        <v>196496357.87</v>
      </c>
      <c r="E40" s="23">
        <f t="shared" si="0"/>
        <v>63.248308875445638</v>
      </c>
      <c r="F40" s="316">
        <v>21725300</v>
      </c>
      <c r="G40" s="316">
        <v>36093551.379999995</v>
      </c>
      <c r="H40" s="316">
        <v>22823331.330000002</v>
      </c>
      <c r="I40" s="23">
        <f t="shared" si="1"/>
        <v>63.233820051985155</v>
      </c>
      <c r="J40" s="39">
        <f t="shared" si="2"/>
        <v>346768036.38</v>
      </c>
      <c r="K40" s="39">
        <f t="shared" si="7"/>
        <v>219319689.20000002</v>
      </c>
      <c r="L40" s="24">
        <f t="shared" si="8"/>
        <v>63.246800797886159</v>
      </c>
    </row>
    <row r="41" spans="1:12" ht="79.900000000000006" customHeight="1" x14ac:dyDescent="0.2">
      <c r="A41" s="179" t="s">
        <v>14</v>
      </c>
      <c r="B41" s="180" t="s">
        <v>282</v>
      </c>
      <c r="C41" s="248">
        <v>37211900</v>
      </c>
      <c r="D41" s="248">
        <v>25990786.640000001</v>
      </c>
      <c r="E41" s="23">
        <f t="shared" si="0"/>
        <v>69.845363015594472</v>
      </c>
      <c r="F41" s="96"/>
      <c r="G41" s="96"/>
      <c r="H41" s="96"/>
      <c r="I41" s="23">
        <f t="shared" si="1"/>
        <v>0</v>
      </c>
      <c r="J41" s="39">
        <f t="shared" si="2"/>
        <v>37211900</v>
      </c>
      <c r="K41" s="39">
        <f t="shared" si="7"/>
        <v>25990786.640000001</v>
      </c>
      <c r="L41" s="24">
        <f t="shared" si="8"/>
        <v>69.845363015594472</v>
      </c>
    </row>
    <row r="42" spans="1:12" ht="61.15" customHeight="1" x14ac:dyDescent="0.2">
      <c r="A42" s="179" t="s">
        <v>283</v>
      </c>
      <c r="B42" s="180" t="s">
        <v>284</v>
      </c>
      <c r="C42" s="248">
        <v>16626400</v>
      </c>
      <c r="D42" s="248">
        <v>11741609.550000001</v>
      </c>
      <c r="E42" s="23">
        <f t="shared" si="0"/>
        <v>70.62027588654189</v>
      </c>
      <c r="F42" s="96">
        <v>1500000</v>
      </c>
      <c r="G42" s="96">
        <v>2903666.92</v>
      </c>
      <c r="H42" s="96">
        <v>1312288.04</v>
      </c>
      <c r="I42" s="23">
        <f t="shared" si="1"/>
        <v>45.19416572752084</v>
      </c>
      <c r="J42" s="39">
        <f t="shared" si="2"/>
        <v>19530066.920000002</v>
      </c>
      <c r="K42" s="39">
        <f t="shared" si="7"/>
        <v>13053897.59</v>
      </c>
      <c r="L42" s="24">
        <f t="shared" si="8"/>
        <v>66.840004406907568</v>
      </c>
    </row>
    <row r="43" spans="1:12" ht="57" customHeight="1" x14ac:dyDescent="0.2">
      <c r="A43" s="179" t="s">
        <v>444</v>
      </c>
      <c r="B43" s="180" t="s">
        <v>18</v>
      </c>
      <c r="C43" s="248">
        <v>2888800</v>
      </c>
      <c r="D43" s="248">
        <v>2119700</v>
      </c>
      <c r="E43" s="23">
        <f t="shared" si="0"/>
        <v>73.376488507338692</v>
      </c>
      <c r="F43" s="96"/>
      <c r="G43" s="106"/>
      <c r="H43" s="96"/>
      <c r="I43" s="23">
        <f t="shared" si="1"/>
        <v>0</v>
      </c>
      <c r="J43" s="39">
        <f t="shared" si="2"/>
        <v>2888800</v>
      </c>
      <c r="K43" s="39">
        <f t="shared" si="7"/>
        <v>2119700</v>
      </c>
      <c r="L43" s="24">
        <f t="shared" si="8"/>
        <v>73.376488507338692</v>
      </c>
    </row>
    <row r="44" spans="1:12" ht="48.6" customHeight="1" x14ac:dyDescent="0.2">
      <c r="A44" s="179" t="s">
        <v>648</v>
      </c>
      <c r="B44" s="180" t="s">
        <v>131</v>
      </c>
      <c r="C44" s="248">
        <v>20935500</v>
      </c>
      <c r="D44" s="248">
        <v>13542560.98</v>
      </c>
      <c r="E44" s="23">
        <f t="shared" si="0"/>
        <v>64.687067325834107</v>
      </c>
      <c r="F44" s="96">
        <v>7849500</v>
      </c>
      <c r="G44" s="96">
        <v>7865300</v>
      </c>
      <c r="H44" s="96">
        <v>5384931.9900000002</v>
      </c>
      <c r="I44" s="23">
        <f t="shared" si="1"/>
        <v>68.464419538987713</v>
      </c>
      <c r="J44" s="39">
        <f t="shared" si="2"/>
        <v>28800800</v>
      </c>
      <c r="K44" s="39">
        <f t="shared" si="7"/>
        <v>18927492.969999999</v>
      </c>
      <c r="L44" s="24">
        <f t="shared" si="8"/>
        <v>65.718636183717109</v>
      </c>
    </row>
    <row r="45" spans="1:12" ht="46.9" customHeight="1" x14ac:dyDescent="0.2">
      <c r="A45" s="179" t="s">
        <v>532</v>
      </c>
      <c r="B45" s="180" t="s">
        <v>531</v>
      </c>
      <c r="C45" s="248">
        <v>2912200</v>
      </c>
      <c r="D45" s="248">
        <v>1811188.67</v>
      </c>
      <c r="E45" s="23">
        <f t="shared" si="0"/>
        <v>62.193141611153081</v>
      </c>
      <c r="F45" s="96"/>
      <c r="G45" s="106"/>
      <c r="H45" s="39"/>
      <c r="I45" s="23">
        <f t="shared" si="1"/>
        <v>0</v>
      </c>
      <c r="J45" s="39">
        <f t="shared" si="2"/>
        <v>2912200</v>
      </c>
      <c r="K45" s="39">
        <f t="shared" si="7"/>
        <v>1811188.67</v>
      </c>
      <c r="L45" s="24">
        <f t="shared" si="8"/>
        <v>62.193141611153081</v>
      </c>
    </row>
    <row r="46" spans="1:12" ht="32.450000000000003" customHeight="1" x14ac:dyDescent="0.2">
      <c r="A46" s="179" t="s">
        <v>19</v>
      </c>
      <c r="B46" s="180" t="s">
        <v>493</v>
      </c>
      <c r="C46" s="248">
        <v>5040000</v>
      </c>
      <c r="D46" s="248">
        <v>2162882.7400000002</v>
      </c>
      <c r="E46" s="23">
        <f t="shared" si="0"/>
        <v>42.914340079365083</v>
      </c>
      <c r="F46" s="96">
        <v>2653000</v>
      </c>
      <c r="G46" s="96">
        <v>2653000</v>
      </c>
      <c r="H46" s="39"/>
      <c r="I46" s="23">
        <f t="shared" si="1"/>
        <v>0</v>
      </c>
      <c r="J46" s="39">
        <f t="shared" si="2"/>
        <v>7693000</v>
      </c>
      <c r="K46" s="39">
        <f t="shared" si="7"/>
        <v>2162882.7400000002</v>
      </c>
      <c r="L46" s="24">
        <f t="shared" si="8"/>
        <v>28.114945274925258</v>
      </c>
    </row>
    <row r="47" spans="1:12" ht="91.15" customHeight="1" x14ac:dyDescent="0.2">
      <c r="A47" s="182" t="s">
        <v>780</v>
      </c>
      <c r="B47" s="317" t="s">
        <v>779</v>
      </c>
      <c r="C47" s="316"/>
      <c r="D47" s="316"/>
      <c r="E47" s="316">
        <v>0</v>
      </c>
      <c r="F47" s="316">
        <v>156500</v>
      </c>
      <c r="G47" s="316">
        <v>156500</v>
      </c>
      <c r="H47" s="39"/>
      <c r="I47" s="23">
        <f t="shared" si="1"/>
        <v>0</v>
      </c>
      <c r="J47" s="39">
        <f>C47+G47</f>
        <v>156500</v>
      </c>
      <c r="K47" s="39">
        <f>D47+H47</f>
        <v>0</v>
      </c>
      <c r="L47" s="24">
        <f t="shared" ref="L47:L53" si="9">IF(J47=0,0,K47/J47*100)</f>
        <v>0</v>
      </c>
    </row>
    <row r="48" spans="1:12" ht="91.15" customHeight="1" x14ac:dyDescent="0.2">
      <c r="A48" s="182" t="s">
        <v>769</v>
      </c>
      <c r="B48" s="180" t="s">
        <v>770</v>
      </c>
      <c r="C48" s="248">
        <v>4468900</v>
      </c>
      <c r="D48" s="248"/>
      <c r="E48" s="23">
        <f t="shared" si="0"/>
        <v>0</v>
      </c>
      <c r="F48" s="96">
        <v>365100</v>
      </c>
      <c r="G48" s="96">
        <v>365100</v>
      </c>
      <c r="H48" s="39"/>
      <c r="I48" s="23">
        <f t="shared" si="1"/>
        <v>0</v>
      </c>
      <c r="J48" s="39">
        <f>C48+G48</f>
        <v>4834000</v>
      </c>
      <c r="K48" s="39">
        <f>D48+H48</f>
        <v>0</v>
      </c>
      <c r="L48" s="24">
        <f t="shared" si="9"/>
        <v>0</v>
      </c>
    </row>
    <row r="49" spans="1:12" ht="84" customHeight="1" x14ac:dyDescent="0.2">
      <c r="A49" s="182" t="s">
        <v>376</v>
      </c>
      <c r="B49" s="249" t="s">
        <v>377</v>
      </c>
      <c r="C49" s="248">
        <v>20000</v>
      </c>
      <c r="D49" s="248">
        <v>3339.8199999999997</v>
      </c>
      <c r="E49" s="23">
        <f t="shared" si="0"/>
        <v>16.699099999999998</v>
      </c>
      <c r="F49" s="96"/>
      <c r="G49" s="96"/>
      <c r="H49" s="39"/>
      <c r="I49" s="23">
        <f t="shared" si="1"/>
        <v>0</v>
      </c>
      <c r="J49" s="39">
        <f t="shared" si="2"/>
        <v>20000</v>
      </c>
      <c r="K49" s="39">
        <f>D49+H49</f>
        <v>3339.8199999999997</v>
      </c>
      <c r="L49" s="24">
        <f t="shared" si="9"/>
        <v>16.699099999999998</v>
      </c>
    </row>
    <row r="50" spans="1:12" ht="87.6" customHeight="1" x14ac:dyDescent="0.2">
      <c r="A50" s="182" t="s">
        <v>378</v>
      </c>
      <c r="B50" s="249" t="s">
        <v>380</v>
      </c>
      <c r="C50" s="248">
        <v>500000</v>
      </c>
      <c r="D50" s="248">
        <v>271382.8</v>
      </c>
      <c r="E50" s="23">
        <f t="shared" si="0"/>
        <v>54.276559999999996</v>
      </c>
      <c r="F50" s="96">
        <v>2300000</v>
      </c>
      <c r="G50" s="96">
        <v>2300000</v>
      </c>
      <c r="H50" s="39">
        <v>650034</v>
      </c>
      <c r="I50" s="23">
        <f t="shared" si="1"/>
        <v>28.262347826086959</v>
      </c>
      <c r="J50" s="39">
        <f t="shared" si="2"/>
        <v>2800000</v>
      </c>
      <c r="K50" s="39">
        <f>D50+H50</f>
        <v>921416.8</v>
      </c>
      <c r="L50" s="24">
        <f t="shared" si="9"/>
        <v>32.907742857142857</v>
      </c>
    </row>
    <row r="51" spans="1:12" ht="82.9" customHeight="1" x14ac:dyDescent="0.2">
      <c r="A51" s="182" t="s">
        <v>379</v>
      </c>
      <c r="B51" s="249" t="s">
        <v>381</v>
      </c>
      <c r="C51" s="248">
        <v>992500</v>
      </c>
      <c r="D51" s="248">
        <v>186504</v>
      </c>
      <c r="E51" s="23">
        <f t="shared" si="0"/>
        <v>18.791335012594459</v>
      </c>
      <c r="F51" s="96">
        <v>7673300</v>
      </c>
      <c r="G51" s="96">
        <v>7673300</v>
      </c>
      <c r="H51" s="39">
        <v>687431</v>
      </c>
      <c r="I51" s="23">
        <f t="shared" si="1"/>
        <v>8.9587400466552847</v>
      </c>
      <c r="J51" s="39">
        <f t="shared" si="2"/>
        <v>8665800</v>
      </c>
      <c r="K51" s="39">
        <f>D51+H51</f>
        <v>873935</v>
      </c>
      <c r="L51" s="24">
        <f t="shared" si="9"/>
        <v>10.084873872002586</v>
      </c>
    </row>
    <row r="52" spans="1:12" ht="73.150000000000006" customHeight="1" x14ac:dyDescent="0.2">
      <c r="A52" s="182" t="s">
        <v>781</v>
      </c>
      <c r="B52" s="317" t="s">
        <v>783</v>
      </c>
      <c r="C52" s="248"/>
      <c r="D52" s="248"/>
      <c r="E52" s="23">
        <f t="shared" si="0"/>
        <v>0</v>
      </c>
      <c r="F52" s="96">
        <v>13860000</v>
      </c>
      <c r="G52" s="96">
        <v>13860000</v>
      </c>
      <c r="H52" s="39"/>
      <c r="I52" s="23">
        <f t="shared" si="1"/>
        <v>0</v>
      </c>
      <c r="J52" s="39">
        <f>C52+G52</f>
        <v>13860000</v>
      </c>
      <c r="K52" s="39">
        <f>D52+H52</f>
        <v>0</v>
      </c>
      <c r="L52" s="24">
        <f t="shared" si="9"/>
        <v>0</v>
      </c>
    </row>
    <row r="53" spans="1:12" ht="56.45" customHeight="1" x14ac:dyDescent="0.2">
      <c r="A53" s="182" t="s">
        <v>782</v>
      </c>
      <c r="B53" s="317" t="s">
        <v>784</v>
      </c>
      <c r="C53" s="248"/>
      <c r="D53" s="248"/>
      <c r="E53" s="23">
        <f t="shared" si="0"/>
        <v>0</v>
      </c>
      <c r="F53" s="96">
        <v>66647000</v>
      </c>
      <c r="G53" s="96">
        <v>66647000</v>
      </c>
      <c r="H53" s="39"/>
      <c r="I53" s="23">
        <f t="shared" si="1"/>
        <v>0</v>
      </c>
      <c r="J53" s="39">
        <f>C53+G53</f>
        <v>66647000</v>
      </c>
      <c r="K53" s="39">
        <f>D53+H53</f>
        <v>0</v>
      </c>
      <c r="L53" s="24">
        <f t="shared" si="9"/>
        <v>0</v>
      </c>
    </row>
    <row r="54" spans="1:12" ht="127.15" customHeight="1" x14ac:dyDescent="0.2">
      <c r="A54" s="315" t="s">
        <v>334</v>
      </c>
      <c r="B54" s="217" t="s">
        <v>338</v>
      </c>
      <c r="C54" s="248">
        <v>5800</v>
      </c>
      <c r="D54" s="248">
        <v>0</v>
      </c>
      <c r="E54" s="23">
        <f t="shared" si="0"/>
        <v>0</v>
      </c>
      <c r="F54" s="39">
        <v>131400</v>
      </c>
      <c r="G54" s="104">
        <v>131400</v>
      </c>
      <c r="H54" s="39">
        <v>102200</v>
      </c>
      <c r="I54" s="23">
        <f t="shared" si="1"/>
        <v>77.777777777777786</v>
      </c>
      <c r="J54" s="39">
        <f t="shared" si="2"/>
        <v>137200</v>
      </c>
      <c r="K54" s="39">
        <f t="shared" si="7"/>
        <v>102200</v>
      </c>
      <c r="L54" s="24">
        <f t="shared" si="8"/>
        <v>74.489795918367349</v>
      </c>
    </row>
    <row r="55" spans="1:12" ht="122.45" customHeight="1" x14ac:dyDescent="0.2">
      <c r="A55" s="182" t="s">
        <v>335</v>
      </c>
      <c r="B55" s="216" t="s">
        <v>337</v>
      </c>
      <c r="C55" s="248"/>
      <c r="D55" s="248"/>
      <c r="E55" s="23">
        <f t="shared" si="0"/>
        <v>0</v>
      </c>
      <c r="F55" s="96">
        <v>2120728.8199999998</v>
      </c>
      <c r="G55" s="96">
        <v>2120728.8199999998</v>
      </c>
      <c r="H55" s="96">
        <v>725864.31</v>
      </c>
      <c r="I55" s="23">
        <f t="shared" si="1"/>
        <v>34.227115845957151</v>
      </c>
      <c r="J55" s="39">
        <f t="shared" si="2"/>
        <v>2120728.8199999998</v>
      </c>
      <c r="K55" s="39">
        <f t="shared" si="7"/>
        <v>725864.31</v>
      </c>
      <c r="L55" s="24">
        <f t="shared" si="8"/>
        <v>34.227115845957151</v>
      </c>
    </row>
    <row r="56" spans="1:12" ht="60.6" customHeight="1" x14ac:dyDescent="0.2">
      <c r="A56" s="179" t="s">
        <v>232</v>
      </c>
      <c r="B56" s="180" t="s">
        <v>533</v>
      </c>
      <c r="C56" s="248">
        <v>1900000</v>
      </c>
      <c r="D56" s="248">
        <v>619337.1</v>
      </c>
      <c r="E56" s="23">
        <f t="shared" si="0"/>
        <v>32.596689473684208</v>
      </c>
      <c r="F56" s="39"/>
      <c r="G56" s="104"/>
      <c r="H56" s="39"/>
      <c r="I56" s="23">
        <f t="shared" si="1"/>
        <v>0</v>
      </c>
      <c r="J56" s="39">
        <f t="shared" si="2"/>
        <v>1900000</v>
      </c>
      <c r="K56" s="39">
        <f t="shared" si="7"/>
        <v>619337.1</v>
      </c>
      <c r="L56" s="24">
        <f t="shared" si="8"/>
        <v>32.596689473684208</v>
      </c>
    </row>
    <row r="57" spans="1:12" ht="63" x14ac:dyDescent="0.2">
      <c r="A57" s="179" t="s">
        <v>507</v>
      </c>
      <c r="B57" s="180" t="s">
        <v>432</v>
      </c>
      <c r="C57" s="248">
        <v>1663700</v>
      </c>
      <c r="D57" s="248">
        <v>1090616.18</v>
      </c>
      <c r="E57" s="23">
        <f t="shared" si="0"/>
        <v>65.553656308228653</v>
      </c>
      <c r="F57" s="39"/>
      <c r="G57" s="104">
        <v>104933.86</v>
      </c>
      <c r="H57" s="39">
        <v>104933.86</v>
      </c>
      <c r="I57" s="23">
        <f t="shared" si="1"/>
        <v>100</v>
      </c>
      <c r="J57" s="39">
        <f t="shared" si="2"/>
        <v>1768633.86</v>
      </c>
      <c r="K57" s="39">
        <f t="shared" si="7"/>
        <v>1195550.04</v>
      </c>
      <c r="L57" s="24">
        <f t="shared" si="8"/>
        <v>67.597373715326242</v>
      </c>
    </row>
    <row r="58" spans="1:12" ht="61.9" customHeight="1" x14ac:dyDescent="0.2">
      <c r="A58" s="179" t="s">
        <v>592</v>
      </c>
      <c r="B58" s="180" t="s">
        <v>84</v>
      </c>
      <c r="C58" s="248">
        <v>7800000</v>
      </c>
      <c r="D58" s="248">
        <v>3769909.05</v>
      </c>
      <c r="E58" s="23">
        <f t="shared" si="0"/>
        <v>48.332167307692302</v>
      </c>
      <c r="F58" s="39"/>
      <c r="G58" s="104"/>
      <c r="H58" s="39"/>
      <c r="I58" s="23">
        <f t="shared" si="1"/>
        <v>0</v>
      </c>
      <c r="J58" s="39">
        <f t="shared" si="2"/>
        <v>7800000</v>
      </c>
      <c r="K58" s="39">
        <f t="shared" si="7"/>
        <v>3769909.05</v>
      </c>
      <c r="L58" s="24">
        <f t="shared" si="8"/>
        <v>48.332167307692302</v>
      </c>
    </row>
    <row r="59" spans="1:12" ht="47.45" customHeight="1" x14ac:dyDescent="0.2">
      <c r="A59" s="179" t="s">
        <v>593</v>
      </c>
      <c r="B59" s="180" t="s">
        <v>85</v>
      </c>
      <c r="C59" s="248">
        <v>2550000</v>
      </c>
      <c r="D59" s="248">
        <v>1342750.65</v>
      </c>
      <c r="E59" s="23">
        <f t="shared" si="0"/>
        <v>52.656888235294119</v>
      </c>
      <c r="F59" s="39"/>
      <c r="G59" s="104"/>
      <c r="H59" s="39"/>
      <c r="I59" s="23">
        <f t="shared" si="1"/>
        <v>0</v>
      </c>
      <c r="J59" s="39">
        <f t="shared" si="2"/>
        <v>2550000</v>
      </c>
      <c r="K59" s="39">
        <f t="shared" si="7"/>
        <v>1342750.65</v>
      </c>
      <c r="L59" s="24">
        <f t="shared" si="8"/>
        <v>52.656888235294119</v>
      </c>
    </row>
    <row r="60" spans="1:12" ht="48" customHeight="1" x14ac:dyDescent="0.2">
      <c r="A60" s="179" t="s">
        <v>594</v>
      </c>
      <c r="B60" s="180" t="s">
        <v>86</v>
      </c>
      <c r="C60" s="248">
        <v>8169700</v>
      </c>
      <c r="D60" s="248">
        <v>5459637.96</v>
      </c>
      <c r="E60" s="23">
        <f t="shared" si="0"/>
        <v>66.827887927341266</v>
      </c>
      <c r="F60" s="96"/>
      <c r="G60" s="96"/>
      <c r="H60" s="96"/>
      <c r="I60" s="23">
        <f t="shared" si="1"/>
        <v>0</v>
      </c>
      <c r="J60" s="39">
        <f t="shared" si="2"/>
        <v>8169700</v>
      </c>
      <c r="K60" s="39">
        <f t="shared" si="7"/>
        <v>5459637.96</v>
      </c>
      <c r="L60" s="24">
        <f t="shared" si="8"/>
        <v>66.827887927341266</v>
      </c>
    </row>
    <row r="61" spans="1:12" ht="51" customHeight="1" x14ac:dyDescent="0.2">
      <c r="A61" s="179" t="s">
        <v>595</v>
      </c>
      <c r="B61" s="180" t="s">
        <v>87</v>
      </c>
      <c r="C61" s="248">
        <v>2928000</v>
      </c>
      <c r="D61" s="248">
        <v>1518295.58</v>
      </c>
      <c r="E61" s="23">
        <f t="shared" si="0"/>
        <v>51.854357240437167</v>
      </c>
      <c r="F61" s="96"/>
      <c r="G61" s="96"/>
      <c r="H61" s="96"/>
      <c r="I61" s="23">
        <f t="shared" si="1"/>
        <v>0</v>
      </c>
      <c r="J61" s="39">
        <f t="shared" si="2"/>
        <v>2928000</v>
      </c>
      <c r="K61" s="39">
        <f t="shared" si="7"/>
        <v>1518295.58</v>
      </c>
      <c r="L61" s="24">
        <f t="shared" si="8"/>
        <v>51.854357240437167</v>
      </c>
    </row>
    <row r="62" spans="1:12" ht="52.15" customHeight="1" x14ac:dyDescent="0.2">
      <c r="A62" s="179" t="s">
        <v>596</v>
      </c>
      <c r="B62" s="180" t="s">
        <v>88</v>
      </c>
      <c r="C62" s="248">
        <v>31973600</v>
      </c>
      <c r="D62" s="248">
        <v>20783547.32</v>
      </c>
      <c r="E62" s="23">
        <f t="shared" si="0"/>
        <v>65.00221220006506</v>
      </c>
      <c r="F62" s="96"/>
      <c r="G62" s="96">
        <v>208443.48</v>
      </c>
      <c r="H62" s="96">
        <v>177136.53</v>
      </c>
      <c r="I62" s="23">
        <f t="shared" si="1"/>
        <v>84.980604814312244</v>
      </c>
      <c r="J62" s="39">
        <f t="shared" si="2"/>
        <v>32182043.48</v>
      </c>
      <c r="K62" s="39">
        <f t="shared" si="7"/>
        <v>20960683.850000001</v>
      </c>
      <c r="L62" s="24">
        <f t="shared" si="8"/>
        <v>65.131612487648042</v>
      </c>
    </row>
    <row r="63" spans="1:12" ht="68.45" customHeight="1" x14ac:dyDescent="0.2">
      <c r="A63" s="179" t="s">
        <v>597</v>
      </c>
      <c r="B63" s="180" t="s">
        <v>508</v>
      </c>
      <c r="C63" s="248">
        <v>38195900</v>
      </c>
      <c r="D63" s="248">
        <v>25422113.829999998</v>
      </c>
      <c r="E63" s="23">
        <f t="shared" si="0"/>
        <v>66.557179775839813</v>
      </c>
      <c r="F63" s="96"/>
      <c r="G63" s="96"/>
      <c r="H63" s="96"/>
      <c r="I63" s="23">
        <f t="shared" si="1"/>
        <v>0</v>
      </c>
      <c r="J63" s="39">
        <f t="shared" si="2"/>
        <v>38195900</v>
      </c>
      <c r="K63" s="39">
        <f t="shared" si="7"/>
        <v>25422113.829999998</v>
      </c>
      <c r="L63" s="24">
        <f t="shared" si="8"/>
        <v>66.557179775839813</v>
      </c>
    </row>
    <row r="64" spans="1:12" ht="43.15" customHeight="1" x14ac:dyDescent="0.2">
      <c r="A64" s="179" t="s">
        <v>598</v>
      </c>
      <c r="B64" s="180" t="s">
        <v>509</v>
      </c>
      <c r="C64" s="248">
        <v>26016400</v>
      </c>
      <c r="D64" s="248">
        <v>16138072.880000001</v>
      </c>
      <c r="E64" s="23">
        <f t="shared" si="0"/>
        <v>62.030384219184818</v>
      </c>
      <c r="F64" s="96"/>
      <c r="G64" s="96">
        <v>1270000</v>
      </c>
      <c r="H64" s="96">
        <v>50540</v>
      </c>
      <c r="I64" s="23">
        <f t="shared" si="1"/>
        <v>3.9795275590551182</v>
      </c>
      <c r="J64" s="39">
        <f t="shared" si="2"/>
        <v>27286400</v>
      </c>
      <c r="K64" s="39">
        <f t="shared" si="7"/>
        <v>16188612.880000001</v>
      </c>
      <c r="L64" s="24">
        <f t="shared" si="8"/>
        <v>59.328503870059812</v>
      </c>
    </row>
    <row r="65" spans="1:12" ht="77.45" customHeight="1" x14ac:dyDescent="0.2">
      <c r="A65" s="179" t="s">
        <v>599</v>
      </c>
      <c r="B65" s="180" t="s">
        <v>534</v>
      </c>
      <c r="C65" s="248">
        <v>1835400</v>
      </c>
      <c r="D65" s="248">
        <v>1211384.69</v>
      </c>
      <c r="E65" s="23">
        <f t="shared" si="0"/>
        <v>66.001127274708509</v>
      </c>
      <c r="F65" s="96"/>
      <c r="G65" s="96"/>
      <c r="H65" s="96"/>
      <c r="I65" s="23">
        <f t="shared" si="1"/>
        <v>0</v>
      </c>
      <c r="J65" s="39">
        <f t="shared" si="2"/>
        <v>1835400</v>
      </c>
      <c r="K65" s="39">
        <f t="shared" si="7"/>
        <v>1211384.69</v>
      </c>
      <c r="L65" s="24">
        <f t="shared" si="8"/>
        <v>66.001127274708509</v>
      </c>
    </row>
    <row r="66" spans="1:12" ht="61.9" customHeight="1" x14ac:dyDescent="0.2">
      <c r="A66" s="179" t="s">
        <v>233</v>
      </c>
      <c r="B66" s="180" t="s">
        <v>90</v>
      </c>
      <c r="C66" s="248">
        <v>8570700</v>
      </c>
      <c r="D66" s="248">
        <v>6380830.6200000001</v>
      </c>
      <c r="E66" s="23">
        <f t="shared" si="0"/>
        <v>74.449352094928074</v>
      </c>
      <c r="F66" s="96"/>
      <c r="G66" s="96"/>
      <c r="H66" s="96"/>
      <c r="I66" s="23">
        <f t="shared" si="1"/>
        <v>0</v>
      </c>
      <c r="J66" s="39">
        <f t="shared" si="2"/>
        <v>8570700</v>
      </c>
      <c r="K66" s="39">
        <f t="shared" si="7"/>
        <v>6380830.6200000001</v>
      </c>
      <c r="L66" s="24">
        <f t="shared" si="8"/>
        <v>74.449352094928074</v>
      </c>
    </row>
    <row r="67" spans="1:12" ht="62.45" customHeight="1" x14ac:dyDescent="0.2">
      <c r="A67" s="179" t="s">
        <v>649</v>
      </c>
      <c r="B67" s="180" t="s">
        <v>132</v>
      </c>
      <c r="C67" s="96">
        <v>65914300</v>
      </c>
      <c r="D67" s="96">
        <v>48367100</v>
      </c>
      <c r="E67" s="23">
        <f t="shared" si="0"/>
        <v>73.378766064420006</v>
      </c>
      <c r="F67" s="39"/>
      <c r="G67" s="104"/>
      <c r="H67" s="39"/>
      <c r="I67" s="23">
        <f t="shared" si="1"/>
        <v>0</v>
      </c>
      <c r="J67" s="39">
        <f t="shared" si="2"/>
        <v>65914300</v>
      </c>
      <c r="K67" s="39">
        <f t="shared" si="7"/>
        <v>48367100</v>
      </c>
      <c r="L67" s="24">
        <f t="shared" si="8"/>
        <v>73.378766064420006</v>
      </c>
    </row>
    <row r="68" spans="1:12" ht="70.900000000000006" customHeight="1" x14ac:dyDescent="0.2">
      <c r="A68" s="182" t="s">
        <v>336</v>
      </c>
      <c r="B68" s="216" t="s">
        <v>89</v>
      </c>
      <c r="C68" s="144"/>
      <c r="D68" s="207"/>
      <c r="E68" s="23">
        <f t="shared" si="0"/>
        <v>0</v>
      </c>
      <c r="F68" s="38">
        <v>54053200</v>
      </c>
      <c r="G68" s="103">
        <v>54053200</v>
      </c>
      <c r="H68" s="38">
        <v>54053200</v>
      </c>
      <c r="I68" s="23">
        <f t="shared" si="1"/>
        <v>100</v>
      </c>
      <c r="J68" s="39">
        <f t="shared" si="2"/>
        <v>54053200</v>
      </c>
      <c r="K68" s="39">
        <f t="shared" si="7"/>
        <v>54053200</v>
      </c>
      <c r="L68" s="24">
        <f t="shared" si="8"/>
        <v>100</v>
      </c>
    </row>
    <row r="69" spans="1:12" ht="80.45" customHeight="1" x14ac:dyDescent="0.2">
      <c r="A69" s="182" t="s">
        <v>382</v>
      </c>
      <c r="B69" s="249" t="s">
        <v>133</v>
      </c>
      <c r="C69" s="144">
        <v>8256000</v>
      </c>
      <c r="D69" s="207">
        <v>8256000</v>
      </c>
      <c r="E69" s="23">
        <f t="shared" si="0"/>
        <v>100</v>
      </c>
      <c r="F69" s="38"/>
      <c r="G69" s="103"/>
      <c r="H69" s="38"/>
      <c r="I69" s="23">
        <f t="shared" si="1"/>
        <v>0</v>
      </c>
      <c r="J69" s="39">
        <f t="shared" si="2"/>
        <v>8256000</v>
      </c>
      <c r="K69" s="39">
        <f>D69+H69</f>
        <v>8256000</v>
      </c>
      <c r="L69" s="24">
        <f>IF(J69=0,0,K69/J69*100)</f>
        <v>100</v>
      </c>
    </row>
    <row r="70" spans="1:12" ht="92.45" customHeight="1" x14ac:dyDescent="0.2">
      <c r="A70" s="182" t="s">
        <v>771</v>
      </c>
      <c r="B70" s="249" t="s">
        <v>772</v>
      </c>
      <c r="C70" s="144">
        <v>64549900</v>
      </c>
      <c r="D70" s="207">
        <v>64549900</v>
      </c>
      <c r="E70" s="23">
        <f t="shared" si="0"/>
        <v>100</v>
      </c>
      <c r="F70" s="38"/>
      <c r="G70" s="103"/>
      <c r="H70" s="38"/>
      <c r="I70" s="23">
        <f t="shared" si="1"/>
        <v>0</v>
      </c>
      <c r="J70" s="39">
        <f>C70+G70</f>
        <v>64549900</v>
      </c>
      <c r="K70" s="39">
        <f>D70+H70</f>
        <v>64549900</v>
      </c>
      <c r="L70" s="24">
        <f>IF(J70=0,0,K70/J70*100)</f>
        <v>100</v>
      </c>
    </row>
    <row r="71" spans="1:12" ht="89.45" customHeight="1" x14ac:dyDescent="0.2">
      <c r="A71" s="179" t="s">
        <v>260</v>
      </c>
      <c r="B71" s="180" t="s">
        <v>259</v>
      </c>
      <c r="C71" s="144">
        <v>1372100</v>
      </c>
      <c r="D71" s="207">
        <v>998000</v>
      </c>
      <c r="E71" s="23">
        <f t="shared" si="0"/>
        <v>72.735223380220106</v>
      </c>
      <c r="F71" s="38"/>
      <c r="G71" s="103"/>
      <c r="H71" s="38"/>
      <c r="I71" s="23">
        <f t="shared" si="1"/>
        <v>0</v>
      </c>
      <c r="J71" s="39">
        <f t="shared" si="2"/>
        <v>1372100</v>
      </c>
      <c r="K71" s="39">
        <f t="shared" si="7"/>
        <v>998000</v>
      </c>
      <c r="L71" s="24">
        <f t="shared" si="8"/>
        <v>72.735223380220106</v>
      </c>
    </row>
    <row r="72" spans="1:12" ht="33.6" customHeight="1" x14ac:dyDescent="0.2">
      <c r="A72" s="179" t="s">
        <v>261</v>
      </c>
      <c r="B72" s="180" t="s">
        <v>142</v>
      </c>
      <c r="C72" s="144"/>
      <c r="D72" s="207"/>
      <c r="E72" s="23">
        <f t="shared" si="0"/>
        <v>0</v>
      </c>
      <c r="F72" s="144">
        <v>5116370</v>
      </c>
      <c r="G72" s="144">
        <v>5116370</v>
      </c>
      <c r="H72" s="144">
        <v>5116370</v>
      </c>
      <c r="I72" s="23">
        <f t="shared" si="1"/>
        <v>100</v>
      </c>
      <c r="J72" s="39">
        <f t="shared" si="2"/>
        <v>5116370</v>
      </c>
      <c r="K72" s="39">
        <f t="shared" si="7"/>
        <v>5116370</v>
      </c>
      <c r="L72" s="24">
        <f t="shared" si="8"/>
        <v>100</v>
      </c>
    </row>
    <row r="73" spans="1:12" ht="54" customHeight="1" x14ac:dyDescent="0.2">
      <c r="A73" s="182" t="s">
        <v>650</v>
      </c>
      <c r="B73" s="249" t="s">
        <v>129</v>
      </c>
      <c r="C73" s="144">
        <v>2152200</v>
      </c>
      <c r="D73" s="207">
        <v>1621500</v>
      </c>
      <c r="E73" s="23">
        <f t="shared" si="0"/>
        <v>75.341511011987734</v>
      </c>
      <c r="F73" s="144"/>
      <c r="G73" s="144"/>
      <c r="H73" s="144"/>
      <c r="I73" s="23">
        <f t="shared" si="1"/>
        <v>0</v>
      </c>
      <c r="J73" s="39">
        <f t="shared" si="2"/>
        <v>2152200</v>
      </c>
      <c r="K73" s="39">
        <f>D73+H73</f>
        <v>1621500</v>
      </c>
      <c r="L73" s="24">
        <f>IF(J73=0,0,K73/J73*100)</f>
        <v>75.341511011987734</v>
      </c>
    </row>
    <row r="74" spans="1:12" s="30" customFormat="1" ht="56.45" customHeight="1" x14ac:dyDescent="0.2">
      <c r="A74" s="31" t="s">
        <v>651</v>
      </c>
      <c r="B74" s="181" t="s">
        <v>573</v>
      </c>
      <c r="C74" s="37">
        <f>SUM(C75:C92)</f>
        <v>260264106</v>
      </c>
      <c r="D74" s="37">
        <f>SUM(D75:D92)</f>
        <v>170970569.01000002</v>
      </c>
      <c r="E74" s="21">
        <f t="shared" ref="E74:E130" si="10">IF(C74=0,0,D74/C74*100)</f>
        <v>65.691182559764897</v>
      </c>
      <c r="F74" s="37">
        <f>SUM(F75:F92)</f>
        <v>27009600</v>
      </c>
      <c r="G74" s="37">
        <f>SUM(G75:G92)</f>
        <v>27475764.940000001</v>
      </c>
      <c r="H74" s="37">
        <f>SUM(H75:H92)</f>
        <v>9828184.8599999994</v>
      </c>
      <c r="I74" s="21">
        <f t="shared" si="1"/>
        <v>35.770377572607082</v>
      </c>
      <c r="J74" s="37">
        <f>SUM(J75:J92)</f>
        <v>287739870.94</v>
      </c>
      <c r="K74" s="37">
        <f>SUM(K75:K92)</f>
        <v>180798753.87</v>
      </c>
      <c r="L74" s="22">
        <f>IF(J74=0,0,K74/J74*100)</f>
        <v>62.834098479073994</v>
      </c>
    </row>
    <row r="75" spans="1:12" ht="64.900000000000006" customHeight="1" x14ac:dyDescent="0.2">
      <c r="A75" s="179" t="s">
        <v>20</v>
      </c>
      <c r="B75" s="180" t="s">
        <v>284</v>
      </c>
      <c r="C75" s="248">
        <v>37395400</v>
      </c>
      <c r="D75" s="248">
        <v>24952131.239999998</v>
      </c>
      <c r="E75" s="23">
        <f t="shared" si="10"/>
        <v>66.72513528401889</v>
      </c>
      <c r="F75" s="96">
        <v>10971100</v>
      </c>
      <c r="G75" s="96">
        <v>11086250</v>
      </c>
      <c r="H75" s="96">
        <v>6509502.7199999997</v>
      </c>
      <c r="I75" s="23">
        <f t="shared" si="1"/>
        <v>58.716903551696916</v>
      </c>
      <c r="J75" s="39">
        <f t="shared" si="2"/>
        <v>48481650</v>
      </c>
      <c r="K75" s="39">
        <f>D75+H75</f>
        <v>31461633.959999997</v>
      </c>
      <c r="L75" s="24">
        <f>IF(J75=0,0,K75/J75*100)</f>
        <v>64.893901012032387</v>
      </c>
    </row>
    <row r="76" spans="1:12" ht="63.6" customHeight="1" x14ac:dyDescent="0.2">
      <c r="A76" s="179" t="s">
        <v>21</v>
      </c>
      <c r="B76" s="180" t="s">
        <v>18</v>
      </c>
      <c r="C76" s="248">
        <v>4640000</v>
      </c>
      <c r="D76" s="248">
        <v>3300104.12</v>
      </c>
      <c r="E76" s="23">
        <f t="shared" si="10"/>
        <v>71.122933620689651</v>
      </c>
      <c r="F76" s="39"/>
      <c r="G76" s="166"/>
      <c r="H76" s="187"/>
      <c r="I76" s="23">
        <f t="shared" si="1"/>
        <v>0</v>
      </c>
      <c r="J76" s="39">
        <f t="shared" si="2"/>
        <v>4640000</v>
      </c>
      <c r="K76" s="39">
        <f t="shared" ref="K76:K91" si="11">D76+H76</f>
        <v>3300104.12</v>
      </c>
      <c r="L76" s="24">
        <f t="shared" ref="L76:L91" si="12">IF(J76=0,0,K76/J76*100)</f>
        <v>71.122933620689651</v>
      </c>
    </row>
    <row r="77" spans="1:12" ht="42" customHeight="1" x14ac:dyDescent="0.2">
      <c r="A77" s="179" t="s">
        <v>652</v>
      </c>
      <c r="B77" s="180" t="s">
        <v>131</v>
      </c>
      <c r="C77" s="248">
        <v>4000000</v>
      </c>
      <c r="D77" s="248">
        <v>2622682.36</v>
      </c>
      <c r="E77" s="23">
        <f t="shared" si="10"/>
        <v>65.567059</v>
      </c>
      <c r="F77" s="38"/>
      <c r="G77" s="106"/>
      <c r="H77" s="96"/>
      <c r="I77" s="23">
        <f t="shared" si="1"/>
        <v>0</v>
      </c>
      <c r="J77" s="39">
        <f t="shared" si="2"/>
        <v>4000000</v>
      </c>
      <c r="K77" s="39">
        <f t="shared" si="11"/>
        <v>2622682.36</v>
      </c>
      <c r="L77" s="24">
        <f t="shared" si="12"/>
        <v>65.567059</v>
      </c>
    </row>
    <row r="78" spans="1:12" ht="45" customHeight="1" x14ac:dyDescent="0.2">
      <c r="A78" s="179" t="s">
        <v>653</v>
      </c>
      <c r="B78" s="180" t="s">
        <v>55</v>
      </c>
      <c r="C78" s="248">
        <v>35813006</v>
      </c>
      <c r="D78" s="248">
        <v>21712612.739999998</v>
      </c>
      <c r="E78" s="23">
        <f t="shared" si="10"/>
        <v>60.627730439606211</v>
      </c>
      <c r="F78" s="96">
        <v>14466600</v>
      </c>
      <c r="G78" s="96">
        <v>14466600</v>
      </c>
      <c r="H78" s="96">
        <v>2968614.89</v>
      </c>
      <c r="I78" s="23">
        <f t="shared" si="1"/>
        <v>20.520473988359395</v>
      </c>
      <c r="J78" s="39">
        <f t="shared" ref="J78:J147" si="13">C78+G78</f>
        <v>50279606</v>
      </c>
      <c r="K78" s="39">
        <f t="shared" si="11"/>
        <v>24681227.629999999</v>
      </c>
      <c r="L78" s="24">
        <f t="shared" si="12"/>
        <v>49.087949555531516</v>
      </c>
    </row>
    <row r="79" spans="1:12" ht="47.45" customHeight="1" x14ac:dyDescent="0.2">
      <c r="A79" s="179" t="s">
        <v>654</v>
      </c>
      <c r="B79" s="180" t="s">
        <v>56</v>
      </c>
      <c r="C79" s="248">
        <v>63557300</v>
      </c>
      <c r="D79" s="248">
        <v>36902329.229999997</v>
      </c>
      <c r="E79" s="23">
        <f t="shared" si="10"/>
        <v>58.061511785428266</v>
      </c>
      <c r="F79" s="96"/>
      <c r="G79" s="96"/>
      <c r="H79" s="96"/>
      <c r="I79" s="23">
        <f t="shared" si="1"/>
        <v>0</v>
      </c>
      <c r="J79" s="39">
        <f t="shared" si="13"/>
        <v>63557300</v>
      </c>
      <c r="K79" s="39">
        <f t="shared" si="11"/>
        <v>36902329.229999997</v>
      </c>
      <c r="L79" s="24">
        <f t="shared" si="12"/>
        <v>58.061511785428266</v>
      </c>
    </row>
    <row r="80" spans="1:12" ht="29.45" customHeight="1" x14ac:dyDescent="0.2">
      <c r="A80" s="179" t="s">
        <v>655</v>
      </c>
      <c r="B80" s="180" t="s">
        <v>57</v>
      </c>
      <c r="C80" s="248">
        <v>1812300</v>
      </c>
      <c r="D80" s="248">
        <v>1138642.21</v>
      </c>
      <c r="E80" s="23">
        <f t="shared" si="10"/>
        <v>62.82857198035645</v>
      </c>
      <c r="F80" s="96"/>
      <c r="G80" s="96"/>
      <c r="H80" s="96"/>
      <c r="I80" s="23">
        <f t="shared" si="1"/>
        <v>0</v>
      </c>
      <c r="J80" s="39">
        <f t="shared" si="13"/>
        <v>1812300</v>
      </c>
      <c r="K80" s="39">
        <f t="shared" si="11"/>
        <v>1138642.21</v>
      </c>
      <c r="L80" s="24">
        <f t="shared" si="12"/>
        <v>62.82857198035645</v>
      </c>
    </row>
    <row r="81" spans="1:12" ht="48" customHeight="1" x14ac:dyDescent="0.2">
      <c r="A81" s="179" t="s">
        <v>656</v>
      </c>
      <c r="B81" s="180" t="s">
        <v>58</v>
      </c>
      <c r="C81" s="248">
        <v>28813900</v>
      </c>
      <c r="D81" s="248">
        <v>20791395.030000001</v>
      </c>
      <c r="E81" s="23">
        <f t="shared" si="10"/>
        <v>72.157517829936239</v>
      </c>
      <c r="F81" s="96">
        <v>71900</v>
      </c>
      <c r="G81" s="96">
        <v>71900</v>
      </c>
      <c r="H81" s="96"/>
      <c r="I81" s="23">
        <f t="shared" si="1"/>
        <v>0</v>
      </c>
      <c r="J81" s="39">
        <f t="shared" si="13"/>
        <v>28885800</v>
      </c>
      <c r="K81" s="39">
        <f t="shared" si="11"/>
        <v>20791395.030000001</v>
      </c>
      <c r="L81" s="24">
        <f t="shared" si="12"/>
        <v>71.977909664956485</v>
      </c>
    </row>
    <row r="82" spans="1:12" ht="36" customHeight="1" x14ac:dyDescent="0.2">
      <c r="A82" s="179" t="s">
        <v>657</v>
      </c>
      <c r="B82" s="180" t="s">
        <v>59</v>
      </c>
      <c r="C82" s="248">
        <v>19413200</v>
      </c>
      <c r="D82" s="248">
        <v>12514274.039999999</v>
      </c>
      <c r="E82" s="23">
        <f t="shared" si="10"/>
        <v>64.462705993859842</v>
      </c>
      <c r="F82" s="96"/>
      <c r="G82" s="96"/>
      <c r="H82" s="96"/>
      <c r="I82" s="23">
        <f t="shared" si="1"/>
        <v>0</v>
      </c>
      <c r="J82" s="39">
        <f t="shared" si="13"/>
        <v>19413200</v>
      </c>
      <c r="K82" s="39">
        <f t="shared" si="11"/>
        <v>12514274.039999999</v>
      </c>
      <c r="L82" s="24">
        <f t="shared" si="12"/>
        <v>64.462705993859842</v>
      </c>
    </row>
    <row r="83" spans="1:12" ht="42" customHeight="1" x14ac:dyDescent="0.2">
      <c r="A83" s="179" t="s">
        <v>658</v>
      </c>
      <c r="B83" s="180" t="s">
        <v>60</v>
      </c>
      <c r="C83" s="248">
        <v>6504200</v>
      </c>
      <c r="D83" s="248">
        <v>4337344.5599999996</v>
      </c>
      <c r="E83" s="23">
        <f t="shared" si="10"/>
        <v>66.685288890255521</v>
      </c>
      <c r="F83" s="96"/>
      <c r="G83" s="96"/>
      <c r="H83" s="96"/>
      <c r="I83" s="23">
        <f t="shared" si="1"/>
        <v>0</v>
      </c>
      <c r="J83" s="39">
        <f t="shared" si="13"/>
        <v>6504200</v>
      </c>
      <c r="K83" s="39">
        <f t="shared" si="11"/>
        <v>4337344.5599999996</v>
      </c>
      <c r="L83" s="24">
        <f t="shared" si="12"/>
        <v>66.685288890255521</v>
      </c>
    </row>
    <row r="84" spans="1:12" ht="26.45" customHeight="1" x14ac:dyDescent="0.2">
      <c r="A84" s="179" t="s">
        <v>659</v>
      </c>
      <c r="B84" s="180" t="s">
        <v>134</v>
      </c>
      <c r="C84" s="248">
        <v>7931200</v>
      </c>
      <c r="D84" s="248">
        <v>7079540.4000000004</v>
      </c>
      <c r="E84" s="23">
        <f t="shared" si="10"/>
        <v>89.261907403671586</v>
      </c>
      <c r="F84" s="96"/>
      <c r="G84" s="96"/>
      <c r="H84" s="96"/>
      <c r="I84" s="23">
        <f t="shared" si="1"/>
        <v>0</v>
      </c>
      <c r="J84" s="39">
        <f t="shared" si="13"/>
        <v>7931200</v>
      </c>
      <c r="K84" s="39">
        <f t="shared" si="11"/>
        <v>7079540.4000000004</v>
      </c>
      <c r="L84" s="24">
        <f t="shared" si="12"/>
        <v>89.261907403671586</v>
      </c>
    </row>
    <row r="85" spans="1:12" ht="46.15" customHeight="1" x14ac:dyDescent="0.2">
      <c r="A85" s="179" t="s">
        <v>660</v>
      </c>
      <c r="B85" s="180" t="s">
        <v>136</v>
      </c>
      <c r="C85" s="248">
        <v>20395700</v>
      </c>
      <c r="D85" s="248">
        <v>14002456.619999999</v>
      </c>
      <c r="E85" s="23">
        <f t="shared" si="10"/>
        <v>68.653964414067673</v>
      </c>
      <c r="F85" s="96"/>
      <c r="G85" s="96">
        <v>1952.79</v>
      </c>
      <c r="H85" s="96">
        <v>1005.1</v>
      </c>
      <c r="I85" s="23">
        <f t="shared" si="1"/>
        <v>51.469948125502484</v>
      </c>
      <c r="J85" s="39">
        <f t="shared" si="13"/>
        <v>20397652.789999999</v>
      </c>
      <c r="K85" s="39">
        <f t="shared" si="11"/>
        <v>14003461.719999999</v>
      </c>
      <c r="L85" s="24">
        <f t="shared" si="12"/>
        <v>68.652319284821004</v>
      </c>
    </row>
    <row r="86" spans="1:12" ht="46.15" customHeight="1" x14ac:dyDescent="0.2">
      <c r="A86" s="179" t="s">
        <v>661</v>
      </c>
      <c r="B86" s="180" t="s">
        <v>403</v>
      </c>
      <c r="C86" s="248">
        <v>1600000</v>
      </c>
      <c r="D86" s="248">
        <v>916353.63</v>
      </c>
      <c r="E86" s="23">
        <f t="shared" si="10"/>
        <v>57.272101875000004</v>
      </c>
      <c r="F86" s="39"/>
      <c r="G86" s="104"/>
      <c r="H86" s="39"/>
      <c r="I86" s="23">
        <f t="shared" si="1"/>
        <v>0</v>
      </c>
      <c r="J86" s="39">
        <f t="shared" si="13"/>
        <v>1600000</v>
      </c>
      <c r="K86" s="39">
        <f t="shared" si="11"/>
        <v>916353.63</v>
      </c>
      <c r="L86" s="24">
        <f t="shared" si="12"/>
        <v>57.272101875000004</v>
      </c>
    </row>
    <row r="87" spans="1:12" ht="49.15" customHeight="1" x14ac:dyDescent="0.2">
      <c r="A87" s="179" t="s">
        <v>662</v>
      </c>
      <c r="B87" s="180" t="s">
        <v>501</v>
      </c>
      <c r="C87" s="248">
        <v>1500000</v>
      </c>
      <c r="D87" s="248">
        <v>0</v>
      </c>
      <c r="E87" s="23">
        <f t="shared" si="10"/>
        <v>0</v>
      </c>
      <c r="F87" s="39"/>
      <c r="G87" s="104"/>
      <c r="H87" s="39"/>
      <c r="I87" s="23">
        <f t="shared" si="1"/>
        <v>0</v>
      </c>
      <c r="J87" s="39">
        <f t="shared" si="13"/>
        <v>1500000</v>
      </c>
      <c r="K87" s="39">
        <f t="shared" si="11"/>
        <v>0</v>
      </c>
      <c r="L87" s="24">
        <f t="shared" si="12"/>
        <v>0</v>
      </c>
    </row>
    <row r="88" spans="1:12" ht="45" customHeight="1" x14ac:dyDescent="0.2">
      <c r="A88" s="179" t="s">
        <v>663</v>
      </c>
      <c r="B88" s="180" t="s">
        <v>502</v>
      </c>
      <c r="C88" s="248">
        <v>858200</v>
      </c>
      <c r="D88" s="248">
        <v>0</v>
      </c>
      <c r="E88" s="23">
        <f t="shared" si="10"/>
        <v>0</v>
      </c>
      <c r="F88" s="39"/>
      <c r="G88" s="104"/>
      <c r="H88" s="39"/>
      <c r="I88" s="23">
        <f t="shared" si="1"/>
        <v>0</v>
      </c>
      <c r="J88" s="39">
        <f t="shared" si="13"/>
        <v>858200</v>
      </c>
      <c r="K88" s="39">
        <f t="shared" si="11"/>
        <v>0</v>
      </c>
      <c r="L88" s="24">
        <f t="shared" si="12"/>
        <v>0</v>
      </c>
    </row>
    <row r="89" spans="1:12" ht="43.15" customHeight="1" x14ac:dyDescent="0.2">
      <c r="A89" s="179" t="s">
        <v>664</v>
      </c>
      <c r="B89" s="180" t="s">
        <v>22</v>
      </c>
      <c r="C89" s="248">
        <v>20694600</v>
      </c>
      <c r="D89" s="248">
        <v>18090178.489999998</v>
      </c>
      <c r="E89" s="23">
        <f t="shared" si="10"/>
        <v>87.414970523711489</v>
      </c>
      <c r="F89" s="96"/>
      <c r="G89" s="96">
        <v>89341.69</v>
      </c>
      <c r="H89" s="96">
        <v>89341.69</v>
      </c>
      <c r="I89" s="23">
        <f t="shared" si="1"/>
        <v>100</v>
      </c>
      <c r="J89" s="39">
        <f t="shared" si="13"/>
        <v>20783941.690000001</v>
      </c>
      <c r="K89" s="39">
        <f t="shared" si="11"/>
        <v>18179520.18</v>
      </c>
      <c r="L89" s="24">
        <f t="shared" si="12"/>
        <v>87.469068433476721</v>
      </c>
    </row>
    <row r="90" spans="1:12" ht="49.9" customHeight="1" x14ac:dyDescent="0.2">
      <c r="A90" s="179" t="s">
        <v>665</v>
      </c>
      <c r="B90" s="180" t="s">
        <v>23</v>
      </c>
      <c r="C90" s="248">
        <v>3832800</v>
      </c>
      <c r="D90" s="248">
        <v>1420824.34</v>
      </c>
      <c r="E90" s="23">
        <f t="shared" si="10"/>
        <v>37.070140367355457</v>
      </c>
      <c r="F90" s="96"/>
      <c r="G90" s="96"/>
      <c r="H90" s="96"/>
      <c r="I90" s="23">
        <f t="shared" si="1"/>
        <v>0</v>
      </c>
      <c r="J90" s="39">
        <f t="shared" si="13"/>
        <v>3832800</v>
      </c>
      <c r="K90" s="39">
        <f t="shared" si="11"/>
        <v>1420824.34</v>
      </c>
      <c r="L90" s="24">
        <f t="shared" si="12"/>
        <v>37.070140367355457</v>
      </c>
    </row>
    <row r="91" spans="1:12" ht="39.6" customHeight="1" x14ac:dyDescent="0.2">
      <c r="A91" s="174" t="s">
        <v>558</v>
      </c>
      <c r="B91" s="1" t="s">
        <v>53</v>
      </c>
      <c r="C91" s="1"/>
      <c r="D91" s="96"/>
      <c r="E91" s="23">
        <f t="shared" si="10"/>
        <v>0</v>
      </c>
      <c r="F91" s="96">
        <v>1500000</v>
      </c>
      <c r="G91" s="96">
        <v>1759720.46</v>
      </c>
      <c r="H91" s="96">
        <v>259720.46</v>
      </c>
      <c r="I91" s="23">
        <f t="shared" si="1"/>
        <v>14.759188513384677</v>
      </c>
      <c r="J91" s="39">
        <f t="shared" si="13"/>
        <v>1759720.46</v>
      </c>
      <c r="K91" s="39">
        <f t="shared" si="11"/>
        <v>259720.46</v>
      </c>
      <c r="L91" s="24">
        <f t="shared" si="12"/>
        <v>14.759188513384677</v>
      </c>
    </row>
    <row r="92" spans="1:12" ht="68.45" customHeight="1" x14ac:dyDescent="0.2">
      <c r="A92" s="250" t="s">
        <v>666</v>
      </c>
      <c r="B92" s="249" t="s">
        <v>129</v>
      </c>
      <c r="C92" s="194">
        <v>1502300</v>
      </c>
      <c r="D92" s="96">
        <v>1189700</v>
      </c>
      <c r="E92" s="23">
        <f t="shared" si="10"/>
        <v>79.191905744525059</v>
      </c>
      <c r="F92" s="96"/>
      <c r="G92" s="96"/>
      <c r="H92" s="96"/>
      <c r="I92" s="23">
        <f t="shared" si="1"/>
        <v>0</v>
      </c>
      <c r="J92" s="39">
        <f t="shared" si="13"/>
        <v>1502300</v>
      </c>
      <c r="K92" s="39">
        <f>D92+H92</f>
        <v>1189700</v>
      </c>
      <c r="L92" s="24">
        <f>IF(J92=0,0,K92/J92*100)</f>
        <v>79.191905744525059</v>
      </c>
    </row>
    <row r="93" spans="1:12" s="30" customFormat="1" ht="70.150000000000006" customHeight="1" x14ac:dyDescent="0.2">
      <c r="A93" s="31" t="s">
        <v>667</v>
      </c>
      <c r="B93" s="181" t="s">
        <v>574</v>
      </c>
      <c r="C93" s="37">
        <f>SUM(C94:C114)</f>
        <v>362218780.82999998</v>
      </c>
      <c r="D93" s="37">
        <f>SUM(D94:D114)</f>
        <v>277020466.80000001</v>
      </c>
      <c r="E93" s="21">
        <f t="shared" si="10"/>
        <v>76.478769589259358</v>
      </c>
      <c r="F93" s="37">
        <f>SUM(F94:F114)</f>
        <v>48610700</v>
      </c>
      <c r="G93" s="37">
        <f>SUM(G94:G114)</f>
        <v>71840587.379999995</v>
      </c>
      <c r="H93" s="37">
        <f>SUM(H94:H114)</f>
        <v>43679403.489999995</v>
      </c>
      <c r="I93" s="21">
        <f t="shared" ref="I93:I149" si="14">IF(G93=0,0,H93/G93*100)</f>
        <v>60.800454287711027</v>
      </c>
      <c r="J93" s="37">
        <f>SUM(J94:J114)</f>
        <v>434059368.21000004</v>
      </c>
      <c r="K93" s="37">
        <f>SUM(K94:K114)</f>
        <v>320699870.29000002</v>
      </c>
      <c r="L93" s="22">
        <f>IF(J93=0,0,K93/J93*100)</f>
        <v>73.883872524747318</v>
      </c>
    </row>
    <row r="94" spans="1:12" ht="71.45" customHeight="1" x14ac:dyDescent="0.2">
      <c r="A94" s="179" t="s">
        <v>668</v>
      </c>
      <c r="B94" s="180" t="s">
        <v>504</v>
      </c>
      <c r="C94" s="316">
        <v>1400000</v>
      </c>
      <c r="D94" s="316">
        <v>666535.24</v>
      </c>
      <c r="E94" s="23">
        <f t="shared" si="10"/>
        <v>47.609659999999998</v>
      </c>
      <c r="F94" s="39"/>
      <c r="G94" s="104"/>
      <c r="H94" s="39"/>
      <c r="I94" s="23">
        <f t="shared" si="14"/>
        <v>0</v>
      </c>
      <c r="J94" s="39">
        <f t="shared" si="13"/>
        <v>1400000</v>
      </c>
      <c r="K94" s="39">
        <f>D94+H94</f>
        <v>666535.24</v>
      </c>
      <c r="L94" s="24">
        <f>IF(J94=0,0,K94/J94*100)</f>
        <v>47.609659999999998</v>
      </c>
    </row>
    <row r="95" spans="1:12" ht="58.9" customHeight="1" x14ac:dyDescent="0.2">
      <c r="A95" s="179" t="s">
        <v>669</v>
      </c>
      <c r="B95" s="180" t="s">
        <v>505</v>
      </c>
      <c r="C95" s="316">
        <v>200000</v>
      </c>
      <c r="D95" s="316">
        <v>105557.8</v>
      </c>
      <c r="E95" s="23">
        <f t="shared" si="10"/>
        <v>52.778900000000007</v>
      </c>
      <c r="F95" s="96"/>
      <c r="G95" s="106"/>
      <c r="H95" s="96"/>
      <c r="I95" s="23">
        <f t="shared" si="14"/>
        <v>0</v>
      </c>
      <c r="J95" s="39">
        <f t="shared" si="13"/>
        <v>200000</v>
      </c>
      <c r="K95" s="39">
        <f t="shared" ref="K95:K110" si="15">D95+H95</f>
        <v>105557.8</v>
      </c>
      <c r="L95" s="24">
        <f t="shared" ref="L95:L110" si="16">IF(J95=0,0,K95/J95*100)</f>
        <v>52.778900000000007</v>
      </c>
    </row>
    <row r="96" spans="1:12" ht="72" customHeight="1" x14ac:dyDescent="0.2">
      <c r="A96" s="179" t="s">
        <v>670</v>
      </c>
      <c r="B96" s="180" t="s">
        <v>506</v>
      </c>
      <c r="C96" s="316">
        <v>70790151.719999999</v>
      </c>
      <c r="D96" s="316">
        <v>49458056.93</v>
      </c>
      <c r="E96" s="23">
        <f t="shared" si="10"/>
        <v>69.865730936167566</v>
      </c>
      <c r="F96" s="177">
        <v>21380400</v>
      </c>
      <c r="G96" s="177">
        <v>30429366.16</v>
      </c>
      <c r="H96" s="177">
        <v>13565815.42</v>
      </c>
      <c r="I96" s="23">
        <f t="shared" si="14"/>
        <v>44.581327618425817</v>
      </c>
      <c r="J96" s="39">
        <f t="shared" si="13"/>
        <v>101219517.88</v>
      </c>
      <c r="K96" s="39">
        <f t="shared" si="15"/>
        <v>63023872.350000001</v>
      </c>
      <c r="L96" s="24">
        <f t="shared" si="16"/>
        <v>62.264545089730085</v>
      </c>
    </row>
    <row r="97" spans="1:12" ht="117" customHeight="1" x14ac:dyDescent="0.2">
      <c r="A97" s="179" t="s">
        <v>671</v>
      </c>
      <c r="B97" s="188" t="s">
        <v>137</v>
      </c>
      <c r="C97" s="316">
        <v>112391372</v>
      </c>
      <c r="D97" s="316">
        <v>75131031.020000011</v>
      </c>
      <c r="E97" s="23">
        <f t="shared" si="10"/>
        <v>66.847685621277066</v>
      </c>
      <c r="F97" s="177">
        <v>26186300</v>
      </c>
      <c r="G97" s="177">
        <v>40205874.420000002</v>
      </c>
      <c r="H97" s="177">
        <v>29529433.52</v>
      </c>
      <c r="I97" s="23">
        <f t="shared" si="14"/>
        <v>73.445569698419206</v>
      </c>
      <c r="J97" s="39">
        <f t="shared" si="13"/>
        <v>152597246.42000002</v>
      </c>
      <c r="K97" s="39">
        <f t="shared" si="15"/>
        <v>104660464.54000001</v>
      </c>
      <c r="L97" s="24">
        <f t="shared" si="16"/>
        <v>68.586076744752305</v>
      </c>
    </row>
    <row r="98" spans="1:12" ht="49.15" customHeight="1" x14ac:dyDescent="0.2">
      <c r="A98" s="179" t="s">
        <v>672</v>
      </c>
      <c r="B98" s="180" t="s">
        <v>162</v>
      </c>
      <c r="C98" s="316">
        <v>22911200</v>
      </c>
      <c r="D98" s="316">
        <v>14990902.670000002</v>
      </c>
      <c r="E98" s="23">
        <f t="shared" si="10"/>
        <v>65.430456152449466</v>
      </c>
      <c r="F98" s="177">
        <v>894000</v>
      </c>
      <c r="G98" s="177">
        <v>975893.8</v>
      </c>
      <c r="H98" s="177">
        <v>427801.55</v>
      </c>
      <c r="I98" s="23">
        <f t="shared" si="14"/>
        <v>43.836895981919341</v>
      </c>
      <c r="J98" s="39">
        <f t="shared" si="13"/>
        <v>23887093.800000001</v>
      </c>
      <c r="K98" s="39">
        <f t="shared" si="15"/>
        <v>15418704.220000003</v>
      </c>
      <c r="L98" s="24">
        <f t="shared" si="16"/>
        <v>64.548263380621052</v>
      </c>
    </row>
    <row r="99" spans="1:12" ht="95.45" customHeight="1" x14ac:dyDescent="0.2">
      <c r="A99" s="179" t="s">
        <v>673</v>
      </c>
      <c r="B99" s="180" t="s">
        <v>94</v>
      </c>
      <c r="C99" s="316">
        <v>1458700</v>
      </c>
      <c r="D99" s="316">
        <v>999907.51999999979</v>
      </c>
      <c r="E99" s="23">
        <f t="shared" si="10"/>
        <v>68.547852197161845</v>
      </c>
      <c r="F99" s="96"/>
      <c r="G99" s="106"/>
      <c r="H99" s="96"/>
      <c r="I99" s="23">
        <f t="shared" si="14"/>
        <v>0</v>
      </c>
      <c r="J99" s="39">
        <f t="shared" si="13"/>
        <v>1458700</v>
      </c>
      <c r="K99" s="39">
        <f t="shared" si="15"/>
        <v>999907.51999999979</v>
      </c>
      <c r="L99" s="24">
        <f t="shared" si="16"/>
        <v>68.547852197161845</v>
      </c>
    </row>
    <row r="100" spans="1:12" ht="46.9" customHeight="1" x14ac:dyDescent="0.2">
      <c r="A100" s="179" t="s">
        <v>674</v>
      </c>
      <c r="B100" s="180" t="s">
        <v>262</v>
      </c>
      <c r="C100" s="316">
        <v>5993200</v>
      </c>
      <c r="D100" s="316">
        <v>4170697.2600000002</v>
      </c>
      <c r="E100" s="23">
        <f t="shared" si="10"/>
        <v>69.590490222251887</v>
      </c>
      <c r="F100" s="39"/>
      <c r="G100" s="104"/>
      <c r="H100" s="39"/>
      <c r="I100" s="23">
        <f t="shared" si="14"/>
        <v>0</v>
      </c>
      <c r="J100" s="39">
        <f t="shared" si="13"/>
        <v>5993200</v>
      </c>
      <c r="K100" s="39">
        <f t="shared" si="15"/>
        <v>4170697.2600000002</v>
      </c>
      <c r="L100" s="24">
        <f t="shared" si="16"/>
        <v>69.590490222251887</v>
      </c>
    </row>
    <row r="101" spans="1:12" ht="45" customHeight="1" x14ac:dyDescent="0.2">
      <c r="A101" s="179" t="s">
        <v>675</v>
      </c>
      <c r="B101" s="180" t="s">
        <v>687</v>
      </c>
      <c r="C101" s="316">
        <v>250000</v>
      </c>
      <c r="D101" s="316">
        <v>29480</v>
      </c>
      <c r="E101" s="23">
        <f t="shared" si="10"/>
        <v>11.792</v>
      </c>
      <c r="F101" s="39"/>
      <c r="G101" s="104"/>
      <c r="H101" s="39"/>
      <c r="I101" s="23">
        <f t="shared" si="14"/>
        <v>0</v>
      </c>
      <c r="J101" s="39">
        <f t="shared" si="13"/>
        <v>250000</v>
      </c>
      <c r="K101" s="39">
        <f t="shared" si="15"/>
        <v>29480</v>
      </c>
      <c r="L101" s="24">
        <f t="shared" si="16"/>
        <v>11.792</v>
      </c>
    </row>
    <row r="102" spans="1:12" ht="37.9" customHeight="1" x14ac:dyDescent="0.2">
      <c r="A102" s="179" t="s">
        <v>676</v>
      </c>
      <c r="B102" s="180" t="s">
        <v>263</v>
      </c>
      <c r="C102" s="316">
        <v>200000</v>
      </c>
      <c r="D102" s="316">
        <v>0</v>
      </c>
      <c r="E102" s="23">
        <f t="shared" si="10"/>
        <v>0</v>
      </c>
      <c r="F102" s="39"/>
      <c r="G102" s="104"/>
      <c r="H102" s="39"/>
      <c r="I102" s="23">
        <f t="shared" si="14"/>
        <v>0</v>
      </c>
      <c r="J102" s="39">
        <f t="shared" si="13"/>
        <v>200000</v>
      </c>
      <c r="K102" s="39">
        <f t="shared" si="15"/>
        <v>0</v>
      </c>
      <c r="L102" s="24">
        <f t="shared" si="16"/>
        <v>0</v>
      </c>
    </row>
    <row r="103" spans="1:12" ht="101.45" customHeight="1" x14ac:dyDescent="0.2">
      <c r="A103" s="179" t="s">
        <v>677</v>
      </c>
      <c r="B103" s="180" t="s">
        <v>688</v>
      </c>
      <c r="C103" s="316">
        <v>3000000</v>
      </c>
      <c r="D103" s="316">
        <v>2998800</v>
      </c>
      <c r="E103" s="23">
        <f t="shared" si="10"/>
        <v>99.960000000000008</v>
      </c>
      <c r="F103" s="39"/>
      <c r="G103" s="104"/>
      <c r="H103" s="39"/>
      <c r="I103" s="23">
        <f t="shared" si="14"/>
        <v>0</v>
      </c>
      <c r="J103" s="39">
        <f t="shared" si="13"/>
        <v>3000000</v>
      </c>
      <c r="K103" s="39">
        <f t="shared" si="15"/>
        <v>2998800</v>
      </c>
      <c r="L103" s="24">
        <f t="shared" si="16"/>
        <v>99.960000000000008</v>
      </c>
    </row>
    <row r="104" spans="1:12" ht="80.45" customHeight="1" x14ac:dyDescent="0.2">
      <c r="A104" s="179" t="s">
        <v>26</v>
      </c>
      <c r="B104" s="180" t="s">
        <v>304</v>
      </c>
      <c r="C104" s="316">
        <v>464600</v>
      </c>
      <c r="D104" s="316">
        <v>433874.15</v>
      </c>
      <c r="E104" s="23">
        <f t="shared" si="10"/>
        <v>93.386601377529061</v>
      </c>
      <c r="F104" s="38"/>
      <c r="G104" s="166"/>
      <c r="H104" s="187"/>
      <c r="I104" s="23">
        <f t="shared" si="14"/>
        <v>0</v>
      </c>
      <c r="J104" s="39">
        <f t="shared" si="13"/>
        <v>464600</v>
      </c>
      <c r="K104" s="39">
        <f t="shared" si="15"/>
        <v>433874.15</v>
      </c>
      <c r="L104" s="24">
        <f t="shared" si="16"/>
        <v>93.386601377529061</v>
      </c>
    </row>
    <row r="105" spans="1:12" ht="52.9" customHeight="1" x14ac:dyDescent="0.2">
      <c r="A105" s="182" t="s">
        <v>339</v>
      </c>
      <c r="B105" s="180" t="s">
        <v>340</v>
      </c>
      <c r="C105" s="316">
        <v>41879516.109999999</v>
      </c>
      <c r="D105" s="316">
        <v>38807625</v>
      </c>
      <c r="E105" s="23">
        <f t="shared" si="10"/>
        <v>92.664931700902599</v>
      </c>
      <c r="F105" s="38"/>
      <c r="G105" s="166"/>
      <c r="H105" s="187"/>
      <c r="I105" s="23">
        <f t="shared" si="14"/>
        <v>0</v>
      </c>
      <c r="J105" s="39">
        <f t="shared" si="13"/>
        <v>41879516.109999999</v>
      </c>
      <c r="K105" s="39">
        <f>D105+H105</f>
        <v>38807625</v>
      </c>
      <c r="L105" s="24">
        <f>IF(J105=0,0,K105/J105*100)</f>
        <v>92.664931700902599</v>
      </c>
    </row>
    <row r="106" spans="1:12" ht="47.25" x14ac:dyDescent="0.2">
      <c r="A106" s="179" t="s">
        <v>678</v>
      </c>
      <c r="B106" s="180" t="s">
        <v>689</v>
      </c>
      <c r="C106" s="316">
        <v>8408000</v>
      </c>
      <c r="D106" s="316">
        <v>6127519.0700000012</v>
      </c>
      <c r="E106" s="23">
        <f t="shared" si="10"/>
        <v>72.877248691722187</v>
      </c>
      <c r="F106" s="251"/>
      <c r="G106" s="251"/>
      <c r="H106" s="251"/>
      <c r="I106" s="23">
        <f t="shared" si="14"/>
        <v>0</v>
      </c>
      <c r="J106" s="39">
        <f t="shared" si="13"/>
        <v>8408000</v>
      </c>
      <c r="K106" s="39">
        <f t="shared" si="15"/>
        <v>6127519.0700000012</v>
      </c>
      <c r="L106" s="24">
        <f t="shared" si="16"/>
        <v>72.877248691722187</v>
      </c>
    </row>
    <row r="107" spans="1:12" ht="63" x14ac:dyDescent="0.2">
      <c r="A107" s="182" t="s">
        <v>433</v>
      </c>
      <c r="B107" s="249" t="s">
        <v>432</v>
      </c>
      <c r="C107" s="316">
        <v>550000</v>
      </c>
      <c r="D107" s="316">
        <v>285631.59999999998</v>
      </c>
      <c r="E107" s="23">
        <f t="shared" si="10"/>
        <v>51.933018181818177</v>
      </c>
      <c r="F107" s="177"/>
      <c r="G107" s="177"/>
      <c r="H107" s="177"/>
      <c r="I107" s="23">
        <f t="shared" si="14"/>
        <v>0</v>
      </c>
      <c r="J107" s="39">
        <f t="shared" si="13"/>
        <v>550000</v>
      </c>
      <c r="K107" s="39">
        <f>D107+H107</f>
        <v>285631.59999999998</v>
      </c>
      <c r="L107" s="24">
        <f>IF(J107=0,0,K107/J107*100)</f>
        <v>51.933018181818177</v>
      </c>
    </row>
    <row r="108" spans="1:12" ht="47.25" x14ac:dyDescent="0.2">
      <c r="A108" s="179" t="s">
        <v>679</v>
      </c>
      <c r="B108" s="180" t="s">
        <v>494</v>
      </c>
      <c r="C108" s="316">
        <v>15721875</v>
      </c>
      <c r="D108" s="316">
        <v>11318984.789999997</v>
      </c>
      <c r="E108" s="23">
        <f t="shared" si="10"/>
        <v>71.995132832438856</v>
      </c>
      <c r="F108" s="177">
        <v>150000</v>
      </c>
      <c r="G108" s="177">
        <v>229453</v>
      </c>
      <c r="H108" s="177">
        <v>156353</v>
      </c>
      <c r="I108" s="23">
        <f t="shared" si="14"/>
        <v>68.141623774803548</v>
      </c>
      <c r="J108" s="39">
        <f t="shared" si="13"/>
        <v>15951328</v>
      </c>
      <c r="K108" s="39">
        <f t="shared" si="15"/>
        <v>11475337.789999997</v>
      </c>
      <c r="L108" s="24">
        <f t="shared" si="16"/>
        <v>71.939701760254678</v>
      </c>
    </row>
    <row r="109" spans="1:12" ht="51.6" customHeight="1" x14ac:dyDescent="0.2">
      <c r="A109" s="179" t="s">
        <v>680</v>
      </c>
      <c r="B109" s="180" t="s">
        <v>124</v>
      </c>
      <c r="C109" s="316">
        <v>11890000</v>
      </c>
      <c r="D109" s="316">
        <v>7818170.6100000003</v>
      </c>
      <c r="E109" s="23">
        <f t="shared" si="10"/>
        <v>65.754168292682934</v>
      </c>
      <c r="F109" s="39"/>
      <c r="G109" s="104"/>
      <c r="H109" s="39"/>
      <c r="I109" s="23">
        <f t="shared" si="14"/>
        <v>0</v>
      </c>
      <c r="J109" s="39">
        <f t="shared" si="13"/>
        <v>11890000</v>
      </c>
      <c r="K109" s="39">
        <f t="shared" si="15"/>
        <v>7818170.6100000003</v>
      </c>
      <c r="L109" s="24">
        <f t="shared" si="16"/>
        <v>65.754168292682934</v>
      </c>
    </row>
    <row r="110" spans="1:12" s="30" customFormat="1" ht="59.45" customHeight="1" x14ac:dyDescent="0.2">
      <c r="A110" s="179" t="s">
        <v>245</v>
      </c>
      <c r="B110" s="180" t="s">
        <v>244</v>
      </c>
      <c r="C110" s="316">
        <v>700000</v>
      </c>
      <c r="D110" s="316">
        <v>383943.57</v>
      </c>
      <c r="E110" s="23">
        <f t="shared" si="10"/>
        <v>54.849081428571431</v>
      </c>
      <c r="F110" s="37"/>
      <c r="G110" s="102"/>
      <c r="H110" s="37"/>
      <c r="I110" s="23">
        <f t="shared" si="14"/>
        <v>0</v>
      </c>
      <c r="J110" s="39">
        <f t="shared" si="13"/>
        <v>700000</v>
      </c>
      <c r="K110" s="39">
        <f t="shared" si="15"/>
        <v>383943.57</v>
      </c>
      <c r="L110" s="24">
        <f t="shared" si="16"/>
        <v>54.849081428571431</v>
      </c>
    </row>
    <row r="111" spans="1:12" s="30" customFormat="1" ht="330" customHeight="1" x14ac:dyDescent="0.2">
      <c r="A111" s="182" t="s">
        <v>773</v>
      </c>
      <c r="B111" s="323" t="s">
        <v>758</v>
      </c>
      <c r="C111" s="316">
        <v>31957840</v>
      </c>
      <c r="D111" s="316">
        <v>31957832.030000001</v>
      </c>
      <c r="E111" s="23">
        <f t="shared" si="10"/>
        <v>99.999975060892737</v>
      </c>
      <c r="F111" s="37"/>
      <c r="G111" s="102"/>
      <c r="H111" s="37"/>
      <c r="I111" s="23">
        <f t="shared" si="14"/>
        <v>0</v>
      </c>
      <c r="J111" s="39">
        <f t="shared" ref="J111:K113" si="17">C111+G111</f>
        <v>31957840</v>
      </c>
      <c r="K111" s="39">
        <f t="shared" si="17"/>
        <v>31957832.030000001</v>
      </c>
      <c r="L111" s="24">
        <f>IF(J111=0,0,K111/J111*100)</f>
        <v>99.999975060892737</v>
      </c>
    </row>
    <row r="112" spans="1:12" s="30" customFormat="1" ht="391.15" customHeight="1" x14ac:dyDescent="0.2">
      <c r="A112" s="182" t="s">
        <v>774</v>
      </c>
      <c r="B112" s="308" t="s">
        <v>759</v>
      </c>
      <c r="C112" s="316">
        <v>23778475</v>
      </c>
      <c r="D112" s="316">
        <v>23778468.600000001</v>
      </c>
      <c r="E112" s="23">
        <f t="shared" si="10"/>
        <v>99.99997308490137</v>
      </c>
      <c r="F112" s="37"/>
      <c r="G112" s="102"/>
      <c r="H112" s="37"/>
      <c r="I112" s="23">
        <f t="shared" si="14"/>
        <v>0</v>
      </c>
      <c r="J112" s="39">
        <f t="shared" si="17"/>
        <v>23778475</v>
      </c>
      <c r="K112" s="39">
        <f t="shared" si="17"/>
        <v>23778468.600000001</v>
      </c>
      <c r="L112" s="24">
        <f>IF(J112=0,0,K112/J112*100)</f>
        <v>99.99997308490137</v>
      </c>
    </row>
    <row r="113" spans="1:12" s="30" customFormat="1" ht="266.45" customHeight="1" x14ac:dyDescent="0.2">
      <c r="A113" s="182" t="s">
        <v>775</v>
      </c>
      <c r="B113" s="307" t="s">
        <v>760</v>
      </c>
      <c r="C113" s="316">
        <v>5235251</v>
      </c>
      <c r="D113" s="316">
        <v>5235248.9400000004</v>
      </c>
      <c r="E113" s="23">
        <f t="shared" si="10"/>
        <v>99.999960651361334</v>
      </c>
      <c r="F113" s="37"/>
      <c r="G113" s="102"/>
      <c r="H113" s="37"/>
      <c r="I113" s="23">
        <f t="shared" si="14"/>
        <v>0</v>
      </c>
      <c r="J113" s="39">
        <f t="shared" si="17"/>
        <v>5235251</v>
      </c>
      <c r="K113" s="39">
        <f t="shared" si="17"/>
        <v>5235248.9400000004</v>
      </c>
      <c r="L113" s="24">
        <f>IF(J113=0,0,K113/J113*100)</f>
        <v>99.999960651361334</v>
      </c>
    </row>
    <row r="114" spans="1:12" s="30" customFormat="1" ht="59.45" customHeight="1" x14ac:dyDescent="0.2">
      <c r="A114" s="182" t="s">
        <v>681</v>
      </c>
      <c r="B114" s="249" t="s">
        <v>129</v>
      </c>
      <c r="C114" s="316">
        <v>3038600</v>
      </c>
      <c r="D114" s="316">
        <v>2322200</v>
      </c>
      <c r="E114" s="23">
        <f t="shared" si="10"/>
        <v>76.423352859869681</v>
      </c>
      <c r="F114" s="37"/>
      <c r="G114" s="102"/>
      <c r="H114" s="37"/>
      <c r="I114" s="23">
        <f t="shared" si="14"/>
        <v>0</v>
      </c>
      <c r="J114" s="39">
        <f t="shared" si="13"/>
        <v>3038600</v>
      </c>
      <c r="K114" s="39">
        <f>D114+H114</f>
        <v>2322200</v>
      </c>
      <c r="L114" s="24">
        <f t="shared" ref="L114:L120" si="18">IF(J114=0,0,K114/J114*100)</f>
        <v>76.423352859869681</v>
      </c>
    </row>
    <row r="115" spans="1:12" s="30" customFormat="1" ht="60" customHeight="1" x14ac:dyDescent="0.2">
      <c r="A115" s="183" t="s">
        <v>249</v>
      </c>
      <c r="B115" s="181" t="s">
        <v>246</v>
      </c>
      <c r="C115" s="184">
        <f>SUM(C116:C118)</f>
        <v>17540500</v>
      </c>
      <c r="D115" s="184">
        <f>SUM(D116:D118)</f>
        <v>11580359.999999998</v>
      </c>
      <c r="E115" s="23">
        <f t="shared" si="10"/>
        <v>66.020694963085418</v>
      </c>
      <c r="F115" s="184">
        <f>SUM(F116:F118)</f>
        <v>1198500</v>
      </c>
      <c r="G115" s="184">
        <f>SUM(G116:G118)</f>
        <v>1222500</v>
      </c>
      <c r="H115" s="184">
        <f>SUM(H116:H118)</f>
        <v>529339</v>
      </c>
      <c r="I115" s="23">
        <f t="shared" si="14"/>
        <v>43.299713701431493</v>
      </c>
      <c r="J115" s="184">
        <f>SUM(J116:J118)</f>
        <v>18763000</v>
      </c>
      <c r="K115" s="184">
        <f>SUM(K116:K118)</f>
        <v>12109698.999999998</v>
      </c>
      <c r="L115" s="22">
        <f t="shared" si="18"/>
        <v>64.540313382721308</v>
      </c>
    </row>
    <row r="116" spans="1:12" ht="88.15" customHeight="1" x14ac:dyDescent="0.2">
      <c r="A116" s="179" t="s">
        <v>682</v>
      </c>
      <c r="B116" s="180" t="s">
        <v>94</v>
      </c>
      <c r="C116" s="316">
        <v>16573700</v>
      </c>
      <c r="D116" s="316">
        <v>10921176.959999999</v>
      </c>
      <c r="E116" s="23">
        <f t="shared" si="10"/>
        <v>65.894621961300132</v>
      </c>
      <c r="F116" s="96">
        <v>1198500</v>
      </c>
      <c r="G116" s="96">
        <v>1222500</v>
      </c>
      <c r="H116" s="96">
        <v>529339</v>
      </c>
      <c r="I116" s="23">
        <f t="shared" si="14"/>
        <v>43.299713701431493</v>
      </c>
      <c r="J116" s="39">
        <f t="shared" si="13"/>
        <v>17796200</v>
      </c>
      <c r="K116" s="39">
        <f>D116+H116</f>
        <v>11450515.959999999</v>
      </c>
      <c r="L116" s="24">
        <f t="shared" si="18"/>
        <v>64.342477382812064</v>
      </c>
    </row>
    <row r="117" spans="1:12" ht="60" customHeight="1" x14ac:dyDescent="0.2">
      <c r="A117" s="179" t="s">
        <v>683</v>
      </c>
      <c r="B117" s="180" t="s">
        <v>691</v>
      </c>
      <c r="C117" s="316">
        <v>250000</v>
      </c>
      <c r="D117" s="316">
        <v>91683.04</v>
      </c>
      <c r="E117" s="23">
        <f t="shared" si="10"/>
        <v>36.673215999999996</v>
      </c>
      <c r="F117" s="96"/>
      <c r="G117" s="96"/>
      <c r="H117" s="96"/>
      <c r="I117" s="23">
        <f t="shared" si="14"/>
        <v>0</v>
      </c>
      <c r="J117" s="39">
        <f t="shared" si="13"/>
        <v>250000</v>
      </c>
      <c r="K117" s="39">
        <f>D117+H117</f>
        <v>91683.04</v>
      </c>
      <c r="L117" s="24">
        <f t="shared" si="18"/>
        <v>36.673215999999996</v>
      </c>
    </row>
    <row r="118" spans="1:12" ht="60" customHeight="1" x14ac:dyDescent="0.2">
      <c r="A118" s="182" t="s">
        <v>474</v>
      </c>
      <c r="B118" s="249" t="s">
        <v>129</v>
      </c>
      <c r="C118" s="316">
        <v>716800</v>
      </c>
      <c r="D118" s="316">
        <v>567500</v>
      </c>
      <c r="E118" s="23">
        <f t="shared" si="10"/>
        <v>79.171316964285708</v>
      </c>
      <c r="F118" s="96"/>
      <c r="G118" s="96"/>
      <c r="H118" s="96"/>
      <c r="I118" s="23"/>
      <c r="J118" s="39">
        <f t="shared" si="13"/>
        <v>716800</v>
      </c>
      <c r="K118" s="39">
        <f>D118+H118</f>
        <v>567500</v>
      </c>
      <c r="L118" s="24">
        <f t="shared" si="18"/>
        <v>79.171316964285708</v>
      </c>
    </row>
    <row r="119" spans="1:12" ht="45" customHeight="1" x14ac:dyDescent="0.2">
      <c r="A119" s="185">
        <v>1010000</v>
      </c>
      <c r="B119" s="181" t="s">
        <v>247</v>
      </c>
      <c r="C119" s="184">
        <f>SUM(C120:C129)</f>
        <v>247336500</v>
      </c>
      <c r="D119" s="184">
        <f>SUM(D120:D129)</f>
        <v>169990467.40000001</v>
      </c>
      <c r="E119" s="23">
        <f t="shared" si="10"/>
        <v>68.728419541798331</v>
      </c>
      <c r="F119" s="184">
        <f>SUM(F120:F129)</f>
        <v>18427000</v>
      </c>
      <c r="G119" s="184">
        <f>SUM(G120:G129)</f>
        <v>25195417.460000001</v>
      </c>
      <c r="H119" s="184">
        <f>SUM(H120:H129)</f>
        <v>15928795.369999999</v>
      </c>
      <c r="I119" s="23">
        <f t="shared" si="14"/>
        <v>63.22100197501549</v>
      </c>
      <c r="J119" s="184">
        <f>SUM(J120:J129)</f>
        <v>272531917.46000004</v>
      </c>
      <c r="K119" s="184">
        <f>SUM(K120:K129)</f>
        <v>185919262.76999998</v>
      </c>
      <c r="L119" s="22">
        <f t="shared" si="18"/>
        <v>68.219261986914859</v>
      </c>
    </row>
    <row r="120" spans="1:12" ht="61.15" customHeight="1" x14ac:dyDescent="0.2">
      <c r="A120" s="179" t="s">
        <v>27</v>
      </c>
      <c r="B120" s="180" t="s">
        <v>284</v>
      </c>
      <c r="C120" s="316">
        <v>33010400</v>
      </c>
      <c r="D120" s="316">
        <v>20692630.989999998</v>
      </c>
      <c r="E120" s="23">
        <f t="shared" si="10"/>
        <v>62.68518706225916</v>
      </c>
      <c r="F120" s="96">
        <v>32000</v>
      </c>
      <c r="G120" s="96">
        <v>182000</v>
      </c>
      <c r="H120" s="96">
        <v>19200</v>
      </c>
      <c r="I120" s="23">
        <f t="shared" si="14"/>
        <v>10.549450549450549</v>
      </c>
      <c r="J120" s="39">
        <f t="shared" si="13"/>
        <v>33192400</v>
      </c>
      <c r="K120" s="39">
        <f>D120+H120</f>
        <v>20711830.989999998</v>
      </c>
      <c r="L120" s="24">
        <f t="shared" si="18"/>
        <v>62.399317283474517</v>
      </c>
    </row>
    <row r="121" spans="1:12" ht="47.25" x14ac:dyDescent="0.2">
      <c r="A121" s="179" t="s">
        <v>28</v>
      </c>
      <c r="B121" s="180" t="s">
        <v>18</v>
      </c>
      <c r="C121" s="316">
        <v>4029000</v>
      </c>
      <c r="D121" s="316">
        <v>2695717.6</v>
      </c>
      <c r="E121" s="23">
        <f t="shared" si="10"/>
        <v>66.907858029287667</v>
      </c>
      <c r="F121" s="38"/>
      <c r="G121" s="166"/>
      <c r="H121" s="187"/>
      <c r="I121" s="23">
        <f t="shared" si="14"/>
        <v>0</v>
      </c>
      <c r="J121" s="39">
        <f t="shared" si="13"/>
        <v>4029000</v>
      </c>
      <c r="K121" s="39">
        <f t="shared" ref="K121:K128" si="19">D121+H121</f>
        <v>2695717.6</v>
      </c>
      <c r="L121" s="24">
        <f t="shared" ref="L121:L128" si="20">IF(J121=0,0,K121/J121*100)</f>
        <v>66.907858029287667</v>
      </c>
    </row>
    <row r="122" spans="1:12" ht="24.6" customHeight="1" x14ac:dyDescent="0.2">
      <c r="A122" s="179" t="s">
        <v>24</v>
      </c>
      <c r="B122" s="180" t="s">
        <v>692</v>
      </c>
      <c r="C122" s="316">
        <v>44154400</v>
      </c>
      <c r="D122" s="316">
        <v>29460147.739999998</v>
      </c>
      <c r="E122" s="23">
        <f t="shared" si="10"/>
        <v>66.720752042831506</v>
      </c>
      <c r="F122" s="96">
        <v>10660000</v>
      </c>
      <c r="G122" s="96">
        <v>13173118.300000001</v>
      </c>
      <c r="H122" s="96">
        <v>9043416.6899999995</v>
      </c>
      <c r="I122" s="23">
        <f t="shared" si="14"/>
        <v>68.650538802190823</v>
      </c>
      <c r="J122" s="39">
        <f t="shared" si="13"/>
        <v>57327518.299999997</v>
      </c>
      <c r="K122" s="39">
        <f t="shared" si="19"/>
        <v>38503564.43</v>
      </c>
      <c r="L122" s="24">
        <f t="shared" si="20"/>
        <v>67.164191947935763</v>
      </c>
    </row>
    <row r="123" spans="1:12" ht="24.6" customHeight="1" x14ac:dyDescent="0.2">
      <c r="A123" s="179" t="s">
        <v>475</v>
      </c>
      <c r="B123" s="180" t="s">
        <v>693</v>
      </c>
      <c r="C123" s="316">
        <v>50659000</v>
      </c>
      <c r="D123" s="316">
        <v>36280667.950000003</v>
      </c>
      <c r="E123" s="23">
        <f t="shared" si="10"/>
        <v>71.617418326457297</v>
      </c>
      <c r="F123" s="96"/>
      <c r="G123" s="96"/>
      <c r="H123" s="96"/>
      <c r="I123" s="23">
        <f t="shared" si="14"/>
        <v>0</v>
      </c>
      <c r="J123" s="39">
        <f t="shared" si="13"/>
        <v>50659000</v>
      </c>
      <c r="K123" s="39">
        <f t="shared" si="19"/>
        <v>36280667.950000003</v>
      </c>
      <c r="L123" s="24">
        <f t="shared" si="20"/>
        <v>71.617418326457297</v>
      </c>
    </row>
    <row r="124" spans="1:12" ht="52.15" customHeight="1" x14ac:dyDescent="0.2">
      <c r="A124" s="179" t="s">
        <v>305</v>
      </c>
      <c r="B124" s="180" t="s">
        <v>694</v>
      </c>
      <c r="C124" s="316">
        <v>45635900</v>
      </c>
      <c r="D124" s="316">
        <v>32263766.530000001</v>
      </c>
      <c r="E124" s="23">
        <f t="shared" si="10"/>
        <v>70.698214629272144</v>
      </c>
      <c r="F124" s="96"/>
      <c r="G124" s="96"/>
      <c r="H124" s="96"/>
      <c r="I124" s="23">
        <f t="shared" si="14"/>
        <v>0</v>
      </c>
      <c r="J124" s="39">
        <f t="shared" si="13"/>
        <v>45635900</v>
      </c>
      <c r="K124" s="39">
        <f t="shared" si="19"/>
        <v>32263766.530000001</v>
      </c>
      <c r="L124" s="24">
        <f t="shared" si="20"/>
        <v>70.698214629272144</v>
      </c>
    </row>
    <row r="125" spans="1:12" ht="29.45" customHeight="1" x14ac:dyDescent="0.2">
      <c r="A125" s="179" t="s">
        <v>306</v>
      </c>
      <c r="B125" s="180" t="s">
        <v>452</v>
      </c>
      <c r="C125" s="316">
        <v>22782100</v>
      </c>
      <c r="D125" s="316">
        <v>16107139.690000003</v>
      </c>
      <c r="E125" s="23">
        <f t="shared" si="10"/>
        <v>70.700855891247969</v>
      </c>
      <c r="F125" s="96">
        <v>55000</v>
      </c>
      <c r="G125" s="96">
        <v>405915.16</v>
      </c>
      <c r="H125" s="96">
        <v>357825.35</v>
      </c>
      <c r="I125" s="23">
        <f t="shared" si="14"/>
        <v>88.152743543749395</v>
      </c>
      <c r="J125" s="39">
        <f t="shared" si="13"/>
        <v>23188015.16</v>
      </c>
      <c r="K125" s="39">
        <f t="shared" si="19"/>
        <v>16464965.040000003</v>
      </c>
      <c r="L125" s="24">
        <f t="shared" si="20"/>
        <v>71.006357924082025</v>
      </c>
    </row>
    <row r="126" spans="1:12" ht="29.45" customHeight="1" x14ac:dyDescent="0.2">
      <c r="A126" s="179" t="s">
        <v>307</v>
      </c>
      <c r="B126" s="180" t="s">
        <v>453</v>
      </c>
      <c r="C126" s="316">
        <v>38379700</v>
      </c>
      <c r="D126" s="316">
        <v>27341391.989999998</v>
      </c>
      <c r="E126" s="23">
        <f t="shared" si="10"/>
        <v>71.239201947904746</v>
      </c>
      <c r="F126" s="96">
        <v>7550000</v>
      </c>
      <c r="G126" s="96">
        <v>11304384</v>
      </c>
      <c r="H126" s="96">
        <v>6378420.3300000001</v>
      </c>
      <c r="I126" s="23">
        <f t="shared" si="14"/>
        <v>56.424306976833059</v>
      </c>
      <c r="J126" s="39">
        <f t="shared" si="13"/>
        <v>49684084</v>
      </c>
      <c r="K126" s="39">
        <f t="shared" si="19"/>
        <v>33719812.32</v>
      </c>
      <c r="L126" s="24">
        <f t="shared" si="20"/>
        <v>67.868439156491249</v>
      </c>
    </row>
    <row r="127" spans="1:12" ht="37.9" customHeight="1" x14ac:dyDescent="0.2">
      <c r="A127" s="179" t="s">
        <v>308</v>
      </c>
      <c r="B127" s="180" t="s">
        <v>83</v>
      </c>
      <c r="C127" s="316">
        <v>4159500</v>
      </c>
      <c r="D127" s="316">
        <v>2759209.06</v>
      </c>
      <c r="E127" s="23">
        <f t="shared" si="10"/>
        <v>66.335113835797571</v>
      </c>
      <c r="F127" s="96"/>
      <c r="G127" s="96"/>
      <c r="H127" s="96"/>
      <c r="I127" s="23">
        <f t="shared" si="14"/>
        <v>0</v>
      </c>
      <c r="J127" s="39">
        <f t="shared" si="13"/>
        <v>4159500</v>
      </c>
      <c r="K127" s="39">
        <f t="shared" si="19"/>
        <v>2759209.06</v>
      </c>
      <c r="L127" s="24">
        <f t="shared" si="20"/>
        <v>66.335113835797571</v>
      </c>
    </row>
    <row r="128" spans="1:12" ht="28.15" customHeight="1" x14ac:dyDescent="0.2">
      <c r="A128" s="179" t="s">
        <v>309</v>
      </c>
      <c r="B128" s="180" t="s">
        <v>125</v>
      </c>
      <c r="C128" s="316">
        <v>2970000</v>
      </c>
      <c r="D128" s="316">
        <v>1143295.8500000001</v>
      </c>
      <c r="E128" s="23">
        <f t="shared" si="10"/>
        <v>38.494809764309764</v>
      </c>
      <c r="F128" s="96">
        <v>130000</v>
      </c>
      <c r="G128" s="96">
        <v>130000</v>
      </c>
      <c r="H128" s="96">
        <v>129933</v>
      </c>
      <c r="I128" s="23">
        <f t="shared" si="14"/>
        <v>99.948461538461544</v>
      </c>
      <c r="J128" s="39">
        <f t="shared" si="13"/>
        <v>3100000</v>
      </c>
      <c r="K128" s="39">
        <f t="shared" si="19"/>
        <v>1273228.8500000001</v>
      </c>
      <c r="L128" s="24">
        <f t="shared" si="20"/>
        <v>41.07189838709678</v>
      </c>
    </row>
    <row r="129" spans="1:12" ht="47.25" x14ac:dyDescent="0.2">
      <c r="A129" s="182" t="s">
        <v>310</v>
      </c>
      <c r="B129" s="249" t="s">
        <v>129</v>
      </c>
      <c r="C129" s="316">
        <v>1556500</v>
      </c>
      <c r="D129" s="316">
        <v>1246500</v>
      </c>
      <c r="E129" s="23">
        <f t="shared" si="10"/>
        <v>80.083520719563111</v>
      </c>
      <c r="F129" s="96"/>
      <c r="G129" s="96"/>
      <c r="H129" s="96"/>
      <c r="I129" s="23">
        <f t="shared" si="14"/>
        <v>0</v>
      </c>
      <c r="J129" s="39">
        <f t="shared" si="13"/>
        <v>1556500</v>
      </c>
      <c r="K129" s="39">
        <f>D129+H129</f>
        <v>1246500</v>
      </c>
      <c r="L129" s="24">
        <f>IF(J129=0,0,K129/J129*100)</f>
        <v>80.083520719563111</v>
      </c>
    </row>
    <row r="130" spans="1:12" ht="74.45" customHeight="1" x14ac:dyDescent="0.2">
      <c r="A130" s="185">
        <v>1210000</v>
      </c>
      <c r="B130" s="186" t="s">
        <v>238</v>
      </c>
      <c r="C130" s="184">
        <f>SUM(C131:C135)</f>
        <v>1317700</v>
      </c>
      <c r="D130" s="184">
        <f>SUM(D131:D135)</f>
        <v>667849.53</v>
      </c>
      <c r="E130" s="23">
        <f t="shared" si="10"/>
        <v>50.682972603779319</v>
      </c>
      <c r="F130" s="184">
        <f>SUM(F131:F135)</f>
        <v>2500000</v>
      </c>
      <c r="G130" s="184">
        <f>SUM(G131:G135)</f>
        <v>2500000</v>
      </c>
      <c r="H130" s="184">
        <f>SUM(H131:H135)</f>
        <v>0</v>
      </c>
      <c r="I130" s="23">
        <f t="shared" si="14"/>
        <v>0</v>
      </c>
      <c r="J130" s="184">
        <f>SUM(J131:J135)</f>
        <v>3817700</v>
      </c>
      <c r="K130" s="184">
        <f>SUM(K131:K135)</f>
        <v>667849.53</v>
      </c>
      <c r="L130" s="22">
        <f t="shared" ref="L130:L173" si="21">IF(J130=0,0,K130/J130*100)</f>
        <v>17.49350472797758</v>
      </c>
    </row>
    <row r="131" spans="1:12" ht="37.15" customHeight="1" x14ac:dyDescent="0.2">
      <c r="A131" s="93">
        <v>1216014</v>
      </c>
      <c r="B131" s="218" t="s">
        <v>341</v>
      </c>
      <c r="C131" s="96"/>
      <c r="D131" s="96"/>
      <c r="E131" s="23">
        <f t="shared" ref="E131:E193" si="22">IF(C131=0,0,D131/C131*100)</f>
        <v>0</v>
      </c>
      <c r="F131" s="96">
        <v>1000000</v>
      </c>
      <c r="G131" s="96">
        <v>1000000</v>
      </c>
      <c r="H131" s="89"/>
      <c r="I131" s="23">
        <f t="shared" si="14"/>
        <v>0</v>
      </c>
      <c r="J131" s="39">
        <f t="shared" si="13"/>
        <v>1000000</v>
      </c>
      <c r="K131" s="39">
        <f>D131+H131</f>
        <v>0</v>
      </c>
      <c r="L131" s="24">
        <f t="shared" si="21"/>
        <v>0</v>
      </c>
    </row>
    <row r="132" spans="1:12" ht="37.15" customHeight="1" x14ac:dyDescent="0.2">
      <c r="A132" s="93">
        <v>1217310</v>
      </c>
      <c r="B132" s="218" t="s">
        <v>342</v>
      </c>
      <c r="C132" s="96"/>
      <c r="D132" s="96"/>
      <c r="E132" s="23">
        <f t="shared" si="22"/>
        <v>0</v>
      </c>
      <c r="F132" s="96">
        <v>1000000</v>
      </c>
      <c r="G132" s="96">
        <v>1000000</v>
      </c>
      <c r="H132" s="91"/>
      <c r="I132" s="23">
        <f t="shared" si="14"/>
        <v>0</v>
      </c>
      <c r="J132" s="39">
        <f t="shared" si="13"/>
        <v>1000000</v>
      </c>
      <c r="K132" s="39">
        <f>D132+H132</f>
        <v>0</v>
      </c>
      <c r="L132" s="24">
        <f>IF(J132=0,0,K132/J132*100)</f>
        <v>0</v>
      </c>
    </row>
    <row r="133" spans="1:12" ht="37.15" customHeight="1" x14ac:dyDescent="0.2">
      <c r="A133" s="93">
        <v>1217640</v>
      </c>
      <c r="B133" s="218" t="s">
        <v>567</v>
      </c>
      <c r="C133" s="316">
        <v>500000</v>
      </c>
      <c r="D133" s="316">
        <v>19149.53</v>
      </c>
      <c r="E133" s="23">
        <f t="shared" si="22"/>
        <v>3.8299059999999994</v>
      </c>
      <c r="F133" s="96"/>
      <c r="G133" s="96"/>
      <c r="H133" s="91"/>
      <c r="I133" s="23">
        <f t="shared" si="14"/>
        <v>0</v>
      </c>
      <c r="J133" s="39">
        <f t="shared" si="13"/>
        <v>500000</v>
      </c>
      <c r="K133" s="39">
        <f>D133+H133</f>
        <v>19149.53</v>
      </c>
      <c r="L133" s="24">
        <f>IF(J133=0,0,K133/J133*100)</f>
        <v>3.8299059999999994</v>
      </c>
    </row>
    <row r="134" spans="1:12" ht="37.15" customHeight="1" x14ac:dyDescent="0.2">
      <c r="A134" s="93">
        <v>1219720</v>
      </c>
      <c r="B134" s="218" t="s">
        <v>785</v>
      </c>
      <c r="C134" s="316"/>
      <c r="D134" s="316"/>
      <c r="E134" s="23">
        <f t="shared" si="22"/>
        <v>0</v>
      </c>
      <c r="F134" s="96">
        <v>500000</v>
      </c>
      <c r="G134" s="96">
        <v>500000</v>
      </c>
      <c r="H134" s="91"/>
      <c r="I134" s="23">
        <f t="shared" si="14"/>
        <v>0</v>
      </c>
      <c r="J134" s="39">
        <f>C134+G134</f>
        <v>500000</v>
      </c>
      <c r="K134" s="39">
        <f>D134+H134</f>
        <v>0</v>
      </c>
      <c r="L134" s="24">
        <f>IF(J134=0,0,K134/J134*100)</f>
        <v>0</v>
      </c>
    </row>
    <row r="135" spans="1:12" ht="47.25" x14ac:dyDescent="0.2">
      <c r="A135" s="182" t="s">
        <v>438</v>
      </c>
      <c r="B135" s="249" t="s">
        <v>129</v>
      </c>
      <c r="C135" s="316">
        <v>817700</v>
      </c>
      <c r="D135" s="316">
        <v>648700</v>
      </c>
      <c r="E135" s="23">
        <f t="shared" si="22"/>
        <v>79.332273449920507</v>
      </c>
      <c r="F135" s="96"/>
      <c r="G135" s="96"/>
      <c r="H135" s="91"/>
      <c r="I135" s="23">
        <f t="shared" si="14"/>
        <v>0</v>
      </c>
      <c r="J135" s="39">
        <f t="shared" si="13"/>
        <v>817700</v>
      </c>
      <c r="K135" s="39">
        <f>D135+H135</f>
        <v>648700</v>
      </c>
      <c r="L135" s="24">
        <f>IF(J135=0,0,K135/J135*100)</f>
        <v>79.332273449920507</v>
      </c>
    </row>
    <row r="136" spans="1:12" s="30" customFormat="1" ht="61.9" customHeight="1" x14ac:dyDescent="0.2">
      <c r="A136" s="31" t="s">
        <v>311</v>
      </c>
      <c r="B136" s="32" t="s">
        <v>607</v>
      </c>
      <c r="C136" s="37">
        <f>SUM(C137:C141)</f>
        <v>668100</v>
      </c>
      <c r="D136" s="37">
        <f>SUM(D137:D141)</f>
        <v>530700</v>
      </c>
      <c r="E136" s="23">
        <f t="shared" si="22"/>
        <v>79.434216434665473</v>
      </c>
      <c r="F136" s="37">
        <f>SUM(F137:F141)</f>
        <v>49391888.510000005</v>
      </c>
      <c r="G136" s="37">
        <f>SUM(G137:G141)</f>
        <v>49391888.510000005</v>
      </c>
      <c r="H136" s="37">
        <f>SUM(H137:H141)</f>
        <v>19584265.299999997</v>
      </c>
      <c r="I136" s="23">
        <f t="shared" si="14"/>
        <v>39.650772405746174</v>
      </c>
      <c r="J136" s="37">
        <f>SUM(J137:J141)</f>
        <v>50059988.510000005</v>
      </c>
      <c r="K136" s="37">
        <f>SUM(K137:K141)</f>
        <v>20114965.299999997</v>
      </c>
      <c r="L136" s="22">
        <f t="shared" si="21"/>
        <v>40.181721767638486</v>
      </c>
    </row>
    <row r="137" spans="1:12" s="30" customFormat="1" ht="58.9" customHeight="1" x14ac:dyDescent="0.2">
      <c r="A137" s="179" t="s">
        <v>248</v>
      </c>
      <c r="B137" s="180" t="s">
        <v>432</v>
      </c>
      <c r="C137" s="37"/>
      <c r="D137" s="37"/>
      <c r="E137" s="23">
        <f t="shared" si="22"/>
        <v>0</v>
      </c>
      <c r="F137" s="316">
        <v>18546888.510000002</v>
      </c>
      <c r="G137" s="316">
        <v>18546888.510000002</v>
      </c>
      <c r="H137" s="316">
        <v>11406346.869999999</v>
      </c>
      <c r="I137" s="23">
        <f t="shared" si="14"/>
        <v>61.500056270085366</v>
      </c>
      <c r="J137" s="39">
        <f t="shared" si="13"/>
        <v>18546888.510000002</v>
      </c>
      <c r="K137" s="39">
        <f t="shared" ref="K137:K143" si="23">D137+H137</f>
        <v>11406346.869999999</v>
      </c>
      <c r="L137" s="24">
        <f t="shared" si="21"/>
        <v>61.500056270085366</v>
      </c>
    </row>
    <row r="138" spans="1:12" ht="27.6" customHeight="1" x14ac:dyDescent="0.2">
      <c r="A138" s="94" t="s">
        <v>25</v>
      </c>
      <c r="B138" s="92" t="s">
        <v>49</v>
      </c>
      <c r="C138" s="39"/>
      <c r="D138" s="39"/>
      <c r="E138" s="23">
        <f t="shared" si="22"/>
        <v>0</v>
      </c>
      <c r="F138" s="316">
        <v>14000000</v>
      </c>
      <c r="G138" s="316">
        <v>14000000</v>
      </c>
      <c r="H138" s="316">
        <v>112726.12</v>
      </c>
      <c r="I138" s="23">
        <f t="shared" si="14"/>
        <v>0.80518657142857142</v>
      </c>
      <c r="J138" s="39">
        <f t="shared" si="13"/>
        <v>14000000</v>
      </c>
      <c r="K138" s="39">
        <f t="shared" si="23"/>
        <v>112726.12</v>
      </c>
      <c r="L138" s="24">
        <f t="shared" si="21"/>
        <v>0.80518657142857142</v>
      </c>
    </row>
    <row r="139" spans="1:12" ht="29.45" customHeight="1" x14ac:dyDescent="0.2">
      <c r="A139" s="94">
        <v>1517322</v>
      </c>
      <c r="B139" s="92" t="s">
        <v>53</v>
      </c>
      <c r="C139" s="39"/>
      <c r="D139" s="39"/>
      <c r="E139" s="23">
        <f t="shared" si="22"/>
        <v>0</v>
      </c>
      <c r="F139" s="316">
        <v>11345000</v>
      </c>
      <c r="G139" s="316">
        <v>11345000</v>
      </c>
      <c r="H139" s="316">
        <v>3817023.11</v>
      </c>
      <c r="I139" s="23">
        <f t="shared" si="14"/>
        <v>33.644981137064782</v>
      </c>
      <c r="J139" s="39">
        <f t="shared" si="13"/>
        <v>11345000</v>
      </c>
      <c r="K139" s="39">
        <f t="shared" si="23"/>
        <v>3817023.11</v>
      </c>
      <c r="L139" s="24">
        <f t="shared" si="21"/>
        <v>33.644981137064782</v>
      </c>
    </row>
    <row r="140" spans="1:12" ht="45.6" customHeight="1" x14ac:dyDescent="0.2">
      <c r="A140" s="41" t="s">
        <v>560</v>
      </c>
      <c r="B140" s="170" t="s">
        <v>561</v>
      </c>
      <c r="C140" s="170"/>
      <c r="D140" s="39"/>
      <c r="E140" s="23">
        <f t="shared" si="22"/>
        <v>0</v>
      </c>
      <c r="F140" s="316">
        <v>5500000</v>
      </c>
      <c r="G140" s="316">
        <v>5500000</v>
      </c>
      <c r="H140" s="316">
        <v>4248169.2</v>
      </c>
      <c r="I140" s="23">
        <f t="shared" si="14"/>
        <v>77.239440000000002</v>
      </c>
      <c r="J140" s="39">
        <f t="shared" si="13"/>
        <v>5500000</v>
      </c>
      <c r="K140" s="39">
        <f t="shared" si="23"/>
        <v>4248169.2</v>
      </c>
      <c r="L140" s="24">
        <f t="shared" si="21"/>
        <v>77.239440000000002</v>
      </c>
    </row>
    <row r="141" spans="1:12" ht="45.6" customHeight="1" x14ac:dyDescent="0.2">
      <c r="A141" s="182" t="s">
        <v>445</v>
      </c>
      <c r="B141" s="249" t="s">
        <v>129</v>
      </c>
      <c r="C141" s="194">
        <v>668100</v>
      </c>
      <c r="D141" s="39">
        <v>530700</v>
      </c>
      <c r="E141" s="23">
        <f t="shared" si="22"/>
        <v>79.434216434665473</v>
      </c>
      <c r="F141" s="96"/>
      <c r="G141" s="96"/>
      <c r="H141" s="96"/>
      <c r="I141" s="23">
        <f t="shared" si="14"/>
        <v>0</v>
      </c>
      <c r="J141" s="39">
        <f t="shared" si="13"/>
        <v>668100</v>
      </c>
      <c r="K141" s="39">
        <f>D141+H141</f>
        <v>530700</v>
      </c>
      <c r="L141" s="24">
        <f>IF(J141=0,0,K141/J141*100)</f>
        <v>79.434216434665473</v>
      </c>
    </row>
    <row r="142" spans="1:12" s="30" customFormat="1" ht="57" customHeight="1" x14ac:dyDescent="0.2">
      <c r="A142" s="31" t="s">
        <v>312</v>
      </c>
      <c r="B142" s="181" t="s">
        <v>575</v>
      </c>
      <c r="C142" s="37">
        <f>SUM(C143:C145)</f>
        <v>1246700</v>
      </c>
      <c r="D142" s="37">
        <f>SUM(D143:D145)</f>
        <v>810330</v>
      </c>
      <c r="E142" s="23">
        <f t="shared" si="22"/>
        <v>64.997994706023903</v>
      </c>
      <c r="F142" s="37">
        <f>SUM(F143:F145)</f>
        <v>100000</v>
      </c>
      <c r="G142" s="37">
        <f>SUM(G143:G145)</f>
        <v>1988286.12</v>
      </c>
      <c r="H142" s="37">
        <f>SUM(H143:H145)</f>
        <v>1887702.64</v>
      </c>
      <c r="I142" s="23">
        <f t="shared" si="14"/>
        <v>94.941196893734784</v>
      </c>
      <c r="J142" s="37">
        <f>SUM(J143:J145)</f>
        <v>3234986.12</v>
      </c>
      <c r="K142" s="37">
        <f>SUM(K143:K145)</f>
        <v>2698032.6399999997</v>
      </c>
      <c r="L142" s="22">
        <f t="shared" si="21"/>
        <v>83.401675924346762</v>
      </c>
    </row>
    <row r="143" spans="1:12" ht="48" customHeight="1" x14ac:dyDescent="0.2">
      <c r="A143" s="41" t="s">
        <v>313</v>
      </c>
      <c r="B143" s="34" t="s">
        <v>91</v>
      </c>
      <c r="C143" s="316">
        <v>100000</v>
      </c>
      <c r="D143" s="316">
        <v>25460</v>
      </c>
      <c r="E143" s="23">
        <f t="shared" si="22"/>
        <v>25.46</v>
      </c>
      <c r="F143" s="43">
        <v>100000</v>
      </c>
      <c r="G143" s="105">
        <v>100000</v>
      </c>
      <c r="H143" s="43"/>
      <c r="I143" s="23">
        <f t="shared" si="14"/>
        <v>0</v>
      </c>
      <c r="J143" s="39">
        <f t="shared" si="13"/>
        <v>200000</v>
      </c>
      <c r="K143" s="39">
        <f t="shared" si="23"/>
        <v>25460</v>
      </c>
      <c r="L143" s="24">
        <f t="shared" si="21"/>
        <v>12.73</v>
      </c>
    </row>
    <row r="144" spans="1:12" ht="48" customHeight="1" x14ac:dyDescent="0.2">
      <c r="A144" s="41" t="s">
        <v>347</v>
      </c>
      <c r="B144" s="249" t="s">
        <v>383</v>
      </c>
      <c r="C144" s="316">
        <v>380000</v>
      </c>
      <c r="D144" s="316">
        <v>166870</v>
      </c>
      <c r="E144" s="23">
        <f t="shared" si="22"/>
        <v>43.913157894736841</v>
      </c>
      <c r="F144" s="43"/>
      <c r="G144" s="105">
        <v>1888286.12</v>
      </c>
      <c r="H144" s="43">
        <v>1887702.64</v>
      </c>
      <c r="I144" s="23">
        <f t="shared" si="14"/>
        <v>99.969100021770004</v>
      </c>
      <c r="J144" s="39">
        <f t="shared" si="13"/>
        <v>2268286.12</v>
      </c>
      <c r="K144" s="39">
        <f>D144+H144</f>
        <v>2054572.64</v>
      </c>
      <c r="L144" s="24">
        <f>IF(J144=0,0,K144/J144*100)</f>
        <v>90.578195664310641</v>
      </c>
    </row>
    <row r="145" spans="1:12" ht="48" customHeight="1" x14ac:dyDescent="0.2">
      <c r="A145" s="41" t="s">
        <v>314</v>
      </c>
      <c r="B145" s="249" t="s">
        <v>129</v>
      </c>
      <c r="C145" s="316">
        <v>766700</v>
      </c>
      <c r="D145" s="316">
        <v>618000</v>
      </c>
      <c r="E145" s="23">
        <f t="shared" si="22"/>
        <v>80.605191078648758</v>
      </c>
      <c r="F145" s="43"/>
      <c r="G145" s="105"/>
      <c r="H145" s="43"/>
      <c r="I145" s="23">
        <f t="shared" si="14"/>
        <v>0</v>
      </c>
      <c r="J145" s="39">
        <f t="shared" si="13"/>
        <v>766700</v>
      </c>
      <c r="K145" s="39">
        <f>D145+H145</f>
        <v>618000</v>
      </c>
      <c r="L145" s="24">
        <f>IF(J145=0,0,K145/J145*100)</f>
        <v>80.605191078648758</v>
      </c>
    </row>
    <row r="146" spans="1:12" s="30" customFormat="1" ht="87" customHeight="1" x14ac:dyDescent="0.2">
      <c r="A146" s="31" t="s">
        <v>315</v>
      </c>
      <c r="B146" s="181" t="s">
        <v>576</v>
      </c>
      <c r="C146" s="37">
        <f>SUM(C147:C152)</f>
        <v>78734000</v>
      </c>
      <c r="D146" s="37">
        <f>SUM(D147:D152)</f>
        <v>46910067.630000003</v>
      </c>
      <c r="E146" s="23">
        <f t="shared" si="22"/>
        <v>59.580445080905328</v>
      </c>
      <c r="F146" s="37">
        <f>SUM(F147:F152)</f>
        <v>29305522.670000002</v>
      </c>
      <c r="G146" s="37">
        <f>SUM(G147:G152)</f>
        <v>29305522.670000002</v>
      </c>
      <c r="H146" s="37">
        <f>SUM(H147:H152)</f>
        <v>21386571.399999999</v>
      </c>
      <c r="I146" s="23">
        <f t="shared" si="14"/>
        <v>72.97795586458993</v>
      </c>
      <c r="J146" s="37">
        <f>SUM(J147:J152)</f>
        <v>108039522.67</v>
      </c>
      <c r="K146" s="37">
        <f>SUM(K147:K152)</f>
        <v>68296639.030000001</v>
      </c>
      <c r="L146" s="22">
        <f t="shared" si="21"/>
        <v>63.21449534593728</v>
      </c>
    </row>
    <row r="147" spans="1:12" s="30" customFormat="1" ht="29.45" customHeight="1" x14ac:dyDescent="0.2">
      <c r="A147" s="174" t="s">
        <v>563</v>
      </c>
      <c r="B147" s="170" t="s">
        <v>562</v>
      </c>
      <c r="C147" s="316">
        <v>13700000</v>
      </c>
      <c r="D147" s="316">
        <v>8076252.9500000002</v>
      </c>
      <c r="E147" s="23">
        <f t="shared" si="22"/>
        <v>58.950751459854011</v>
      </c>
      <c r="F147" s="96"/>
      <c r="G147" s="96"/>
      <c r="H147" s="43"/>
      <c r="I147" s="23">
        <f t="shared" si="14"/>
        <v>0</v>
      </c>
      <c r="J147" s="39">
        <f t="shared" si="13"/>
        <v>13700000</v>
      </c>
      <c r="K147" s="39">
        <f t="shared" ref="K147:K152" si="24">D147+H147</f>
        <v>8076252.9500000002</v>
      </c>
      <c r="L147" s="24">
        <f t="shared" si="21"/>
        <v>58.950751459854011</v>
      </c>
    </row>
    <row r="148" spans="1:12" s="30" customFormat="1" ht="60" customHeight="1" x14ac:dyDescent="0.2">
      <c r="A148" s="41" t="s">
        <v>316</v>
      </c>
      <c r="B148" s="111" t="s">
        <v>434</v>
      </c>
      <c r="C148" s="316">
        <v>55000000</v>
      </c>
      <c r="D148" s="316">
        <v>32430684.68</v>
      </c>
      <c r="E148" s="23">
        <f t="shared" si="22"/>
        <v>58.964881236363631</v>
      </c>
      <c r="F148" s="38">
        <v>3381000</v>
      </c>
      <c r="G148" s="38">
        <v>3381000</v>
      </c>
      <c r="H148" s="38"/>
      <c r="I148" s="23">
        <f t="shared" si="14"/>
        <v>0</v>
      </c>
      <c r="J148" s="39">
        <f t="shared" ref="J148:J193" si="25">C148+G148</f>
        <v>58381000</v>
      </c>
      <c r="K148" s="39">
        <f t="shared" si="24"/>
        <v>32430684.68</v>
      </c>
      <c r="L148" s="24">
        <f t="shared" si="21"/>
        <v>55.550067110875112</v>
      </c>
    </row>
    <row r="149" spans="1:12" ht="63.6" customHeight="1" x14ac:dyDescent="0.2">
      <c r="A149" s="41" t="s">
        <v>317</v>
      </c>
      <c r="B149" s="34" t="s">
        <v>31</v>
      </c>
      <c r="C149" s="96"/>
      <c r="D149" s="96"/>
      <c r="E149" s="23">
        <f t="shared" si="22"/>
        <v>0</v>
      </c>
      <c r="F149" s="96">
        <v>2590688.67</v>
      </c>
      <c r="G149" s="96">
        <v>2590688.67</v>
      </c>
      <c r="H149" s="96">
        <v>2584578.4</v>
      </c>
      <c r="I149" s="23">
        <f t="shared" si="14"/>
        <v>99.764144952237729</v>
      </c>
      <c r="J149" s="39">
        <f t="shared" si="25"/>
        <v>2590688.67</v>
      </c>
      <c r="K149" s="39">
        <f t="shared" si="24"/>
        <v>2584578.4</v>
      </c>
      <c r="L149" s="24">
        <f t="shared" si="21"/>
        <v>99.764144952237729</v>
      </c>
    </row>
    <row r="150" spans="1:12" ht="24.6" customHeight="1" x14ac:dyDescent="0.2">
      <c r="A150" s="41" t="s">
        <v>400</v>
      </c>
      <c r="B150" s="189" t="s">
        <v>62</v>
      </c>
      <c r="C150" s="316">
        <v>6000000</v>
      </c>
      <c r="D150" s="316">
        <v>2576730</v>
      </c>
      <c r="E150" s="23">
        <f t="shared" si="22"/>
        <v>42.945499999999996</v>
      </c>
      <c r="F150" s="96">
        <v>23333834</v>
      </c>
      <c r="G150" s="96">
        <v>23333834</v>
      </c>
      <c r="H150" s="96">
        <v>18801993</v>
      </c>
      <c r="I150" s="23">
        <f t="shared" ref="I150:I194" si="26">IF(G150=0,0,H150/G150*100)</f>
        <v>80.578241021171223</v>
      </c>
      <c r="J150" s="39">
        <f t="shared" si="25"/>
        <v>29333834</v>
      </c>
      <c r="K150" s="39">
        <f t="shared" si="24"/>
        <v>21378723</v>
      </c>
      <c r="L150" s="24">
        <f t="shared" si="21"/>
        <v>72.880766285102723</v>
      </c>
    </row>
    <row r="151" spans="1:12" ht="24.6" customHeight="1" x14ac:dyDescent="0.2">
      <c r="A151" s="41" t="s">
        <v>349</v>
      </c>
      <c r="B151" s="249" t="s">
        <v>142</v>
      </c>
      <c r="C151" s="316">
        <v>3000000</v>
      </c>
      <c r="D151" s="316">
        <v>3000000</v>
      </c>
      <c r="E151" s="23">
        <f t="shared" si="22"/>
        <v>100</v>
      </c>
      <c r="F151" s="96"/>
      <c r="G151" s="96"/>
      <c r="H151" s="96"/>
      <c r="I151" s="23">
        <f t="shared" si="26"/>
        <v>0</v>
      </c>
      <c r="J151" s="39">
        <f t="shared" si="25"/>
        <v>3000000</v>
      </c>
      <c r="K151" s="39">
        <f t="shared" si="24"/>
        <v>3000000</v>
      </c>
      <c r="L151" s="24">
        <f>IF(J151=0,0,K151/J151*100)</f>
        <v>100</v>
      </c>
    </row>
    <row r="152" spans="1:12" ht="47.25" x14ac:dyDescent="0.2">
      <c r="A152" s="41" t="s">
        <v>318</v>
      </c>
      <c r="B152" s="249" t="s">
        <v>129</v>
      </c>
      <c r="C152" s="316">
        <v>1034000</v>
      </c>
      <c r="D152" s="316">
        <v>826400</v>
      </c>
      <c r="E152" s="23">
        <f t="shared" si="22"/>
        <v>79.922630560928425</v>
      </c>
      <c r="F152" s="96"/>
      <c r="G152" s="96"/>
      <c r="H152" s="96"/>
      <c r="I152" s="23">
        <f t="shared" si="26"/>
        <v>0</v>
      </c>
      <c r="J152" s="39">
        <f t="shared" si="25"/>
        <v>1034000</v>
      </c>
      <c r="K152" s="39">
        <f t="shared" si="24"/>
        <v>826400</v>
      </c>
      <c r="L152" s="24">
        <f>IF(J152=0,0,K152/J152*100)</f>
        <v>79.922630560928425</v>
      </c>
    </row>
    <row r="153" spans="1:12" ht="63" customHeight="1" x14ac:dyDescent="0.2">
      <c r="A153" s="31" t="s">
        <v>435</v>
      </c>
      <c r="B153" s="181" t="s">
        <v>577</v>
      </c>
      <c r="C153" s="37">
        <f>SUM(C154:C157)</f>
        <v>8914600</v>
      </c>
      <c r="D153" s="37">
        <f>SUM(D154:D157)</f>
        <v>6051870.3100000005</v>
      </c>
      <c r="E153" s="23">
        <f t="shared" si="22"/>
        <v>67.887177327081432</v>
      </c>
      <c r="F153" s="37">
        <f>SUM(F154:F157)</f>
        <v>1972300</v>
      </c>
      <c r="G153" s="37">
        <f>SUM(G154:G157)</f>
        <v>1972300</v>
      </c>
      <c r="H153" s="37">
        <f>SUM(H154:H157)</f>
        <v>0</v>
      </c>
      <c r="I153" s="23">
        <f t="shared" si="26"/>
        <v>0</v>
      </c>
      <c r="J153" s="37">
        <f>SUM(J154:J157)</f>
        <v>10886900</v>
      </c>
      <c r="K153" s="37">
        <f>SUM(K154:K157)</f>
        <v>6051870.3100000005</v>
      </c>
      <c r="L153" s="24">
        <f t="shared" si="21"/>
        <v>55.58855422572082</v>
      </c>
    </row>
    <row r="154" spans="1:12" ht="44.45" customHeight="1" x14ac:dyDescent="0.2">
      <c r="A154" s="41" t="s">
        <v>436</v>
      </c>
      <c r="B154" s="178" t="s">
        <v>127</v>
      </c>
      <c r="C154" s="316">
        <v>572000</v>
      </c>
      <c r="D154" s="316">
        <v>504000</v>
      </c>
      <c r="E154" s="23">
        <f t="shared" si="22"/>
        <v>88.111888111888121</v>
      </c>
      <c r="F154" s="39">
        <v>1972300</v>
      </c>
      <c r="G154" s="104">
        <v>1972300</v>
      </c>
      <c r="H154" s="39"/>
      <c r="I154" s="23">
        <f t="shared" si="26"/>
        <v>0</v>
      </c>
      <c r="J154" s="39">
        <f t="shared" si="25"/>
        <v>2544300</v>
      </c>
      <c r="K154" s="39">
        <f>D154+H154</f>
        <v>504000</v>
      </c>
      <c r="L154" s="24">
        <f t="shared" si="21"/>
        <v>19.808984789529539</v>
      </c>
    </row>
    <row r="155" spans="1:12" ht="44.45" customHeight="1" x14ac:dyDescent="0.2">
      <c r="A155" s="41" t="s">
        <v>565</v>
      </c>
      <c r="B155" s="170" t="s">
        <v>564</v>
      </c>
      <c r="C155" s="316">
        <v>3551000</v>
      </c>
      <c r="D155" s="316">
        <v>2376321.88</v>
      </c>
      <c r="E155" s="23">
        <f t="shared" si="22"/>
        <v>66.919793860884255</v>
      </c>
      <c r="F155" s="39"/>
      <c r="G155" s="104"/>
      <c r="H155" s="39"/>
      <c r="I155" s="23">
        <f t="shared" si="26"/>
        <v>0</v>
      </c>
      <c r="J155" s="39">
        <f t="shared" si="25"/>
        <v>3551000</v>
      </c>
      <c r="K155" s="39">
        <f>D155+H155</f>
        <v>2376321.88</v>
      </c>
      <c r="L155" s="24">
        <f t="shared" si="21"/>
        <v>66.919793860884255</v>
      </c>
    </row>
    <row r="156" spans="1:12" ht="35.25" customHeight="1" x14ac:dyDescent="0.2">
      <c r="A156" s="41" t="s">
        <v>114</v>
      </c>
      <c r="B156" s="34" t="s">
        <v>62</v>
      </c>
      <c r="C156" s="316">
        <v>4016500</v>
      </c>
      <c r="D156" s="316">
        <v>2568448.4300000002</v>
      </c>
      <c r="E156" s="23">
        <f t="shared" si="22"/>
        <v>63.947427611104203</v>
      </c>
      <c r="F156" s="39"/>
      <c r="G156" s="104"/>
      <c r="H156" s="39"/>
      <c r="I156" s="23">
        <f t="shared" si="26"/>
        <v>0</v>
      </c>
      <c r="J156" s="39">
        <f t="shared" si="25"/>
        <v>4016500</v>
      </c>
      <c r="K156" s="39">
        <f>D156+H156</f>
        <v>2568448.4300000002</v>
      </c>
      <c r="L156" s="24">
        <f t="shared" si="21"/>
        <v>63.947427611104203</v>
      </c>
    </row>
    <row r="157" spans="1:12" ht="47.25" x14ac:dyDescent="0.2">
      <c r="A157" s="41" t="s">
        <v>437</v>
      </c>
      <c r="B157" s="249" t="s">
        <v>129</v>
      </c>
      <c r="C157" s="316">
        <v>775100</v>
      </c>
      <c r="D157" s="316">
        <v>603100</v>
      </c>
      <c r="E157" s="23">
        <f t="shared" si="22"/>
        <v>77.809314927106172</v>
      </c>
      <c r="F157" s="39"/>
      <c r="G157" s="104"/>
      <c r="H157" s="39"/>
      <c r="I157" s="23">
        <f t="shared" si="26"/>
        <v>0</v>
      </c>
      <c r="J157" s="39">
        <f t="shared" si="25"/>
        <v>775100</v>
      </c>
      <c r="K157" s="39">
        <f>D157+H157</f>
        <v>603100</v>
      </c>
      <c r="L157" s="24">
        <f>IF(J157=0,0,K157/J157*100)</f>
        <v>77.809314927106172</v>
      </c>
    </row>
    <row r="158" spans="1:12" s="30" customFormat="1" ht="66" customHeight="1" x14ac:dyDescent="0.2">
      <c r="A158" s="31" t="s">
        <v>319</v>
      </c>
      <c r="B158" s="181" t="s">
        <v>578</v>
      </c>
      <c r="C158" s="37">
        <f>SUM(C159:C162)</f>
        <v>4359000</v>
      </c>
      <c r="D158" s="37">
        <f>SUM(D159:D162)</f>
        <v>2911064.44</v>
      </c>
      <c r="E158" s="23">
        <f t="shared" si="22"/>
        <v>66.782850194998858</v>
      </c>
      <c r="F158" s="37">
        <f>SUM(F159:F162)</f>
        <v>0</v>
      </c>
      <c r="G158" s="37">
        <f>SUM(G159:G162)</f>
        <v>0</v>
      </c>
      <c r="H158" s="37">
        <f>SUM(H159:H162)</f>
        <v>0</v>
      </c>
      <c r="I158" s="23">
        <f t="shared" si="26"/>
        <v>0</v>
      </c>
      <c r="J158" s="37">
        <f>SUM(J159:J162)</f>
        <v>4359000</v>
      </c>
      <c r="K158" s="37">
        <f>SUM(K159:K162)</f>
        <v>2911064.44</v>
      </c>
      <c r="L158" s="22">
        <f t="shared" si="21"/>
        <v>66.782850194998858</v>
      </c>
    </row>
    <row r="159" spans="1:12" s="30" customFormat="1" ht="22.9" customHeight="1" x14ac:dyDescent="0.2">
      <c r="A159" s="174" t="s">
        <v>237</v>
      </c>
      <c r="B159" s="170" t="s">
        <v>125</v>
      </c>
      <c r="C159" s="316">
        <v>1638900</v>
      </c>
      <c r="D159" s="316">
        <v>1130357.1599999999</v>
      </c>
      <c r="E159" s="23">
        <f t="shared" si="22"/>
        <v>68.970477759472814</v>
      </c>
      <c r="F159" s="44"/>
      <c r="G159" s="100"/>
      <c r="H159" s="44"/>
      <c r="I159" s="23">
        <f t="shared" si="26"/>
        <v>0</v>
      </c>
      <c r="J159" s="39">
        <f t="shared" si="25"/>
        <v>1638900</v>
      </c>
      <c r="K159" s="39">
        <f t="shared" ref="K159:K167" si="27">D159+H159</f>
        <v>1130357.1599999999</v>
      </c>
      <c r="L159" s="24">
        <f t="shared" si="21"/>
        <v>68.970477759472814</v>
      </c>
    </row>
    <row r="160" spans="1:12" ht="41.45" customHeight="1" x14ac:dyDescent="0.2">
      <c r="A160" s="41" t="s">
        <v>320</v>
      </c>
      <c r="B160" s="34" t="s">
        <v>32</v>
      </c>
      <c r="C160" s="316">
        <v>550000</v>
      </c>
      <c r="D160" s="316">
        <v>192047.28</v>
      </c>
      <c r="E160" s="23">
        <f t="shared" si="22"/>
        <v>34.917687272727271</v>
      </c>
      <c r="F160" s="39"/>
      <c r="G160" s="99"/>
      <c r="H160" s="39"/>
      <c r="I160" s="23">
        <f t="shared" si="26"/>
        <v>0</v>
      </c>
      <c r="J160" s="39">
        <f t="shared" si="25"/>
        <v>550000</v>
      </c>
      <c r="K160" s="39">
        <f t="shared" si="27"/>
        <v>192047.28</v>
      </c>
      <c r="L160" s="24">
        <f t="shared" si="21"/>
        <v>34.917687272727271</v>
      </c>
    </row>
    <row r="161" spans="1:12" ht="28.9" customHeight="1" x14ac:dyDescent="0.2">
      <c r="A161" s="41" t="s">
        <v>321</v>
      </c>
      <c r="B161" s="34" t="s">
        <v>33</v>
      </c>
      <c r="C161" s="316">
        <v>400000</v>
      </c>
      <c r="D161" s="316">
        <v>178460</v>
      </c>
      <c r="E161" s="23">
        <f t="shared" si="22"/>
        <v>44.615000000000002</v>
      </c>
      <c r="F161" s="39"/>
      <c r="G161" s="99"/>
      <c r="H161" s="39"/>
      <c r="I161" s="23">
        <f t="shared" si="26"/>
        <v>0</v>
      </c>
      <c r="J161" s="39">
        <f t="shared" si="25"/>
        <v>400000</v>
      </c>
      <c r="K161" s="39">
        <f t="shared" si="27"/>
        <v>178460</v>
      </c>
      <c r="L161" s="24">
        <f t="shared" si="21"/>
        <v>44.615000000000002</v>
      </c>
    </row>
    <row r="162" spans="1:12" ht="47.25" x14ac:dyDescent="0.2">
      <c r="A162" s="41" t="s">
        <v>322</v>
      </c>
      <c r="B162" s="249" t="s">
        <v>129</v>
      </c>
      <c r="C162" s="316">
        <v>1770100</v>
      </c>
      <c r="D162" s="316">
        <v>1410200</v>
      </c>
      <c r="E162" s="23">
        <f t="shared" si="22"/>
        <v>79.667815377662279</v>
      </c>
      <c r="F162" s="39"/>
      <c r="G162" s="99"/>
      <c r="H162" s="39"/>
      <c r="I162" s="23">
        <f t="shared" si="26"/>
        <v>0</v>
      </c>
      <c r="J162" s="39">
        <f t="shared" si="25"/>
        <v>1770100</v>
      </c>
      <c r="K162" s="39">
        <f>D162+H162</f>
        <v>1410200</v>
      </c>
      <c r="L162" s="24">
        <f>IF(J162=0,0,K162/J162*100)</f>
        <v>79.667815377662279</v>
      </c>
    </row>
    <row r="163" spans="1:12" s="30" customFormat="1" ht="58.9" customHeight="1" x14ac:dyDescent="0.2">
      <c r="A163" s="31" t="s">
        <v>323</v>
      </c>
      <c r="B163" s="181" t="s">
        <v>579</v>
      </c>
      <c r="C163" s="37">
        <f>SUM(C164:C165)</f>
        <v>37656200</v>
      </c>
      <c r="D163" s="37">
        <f>SUM(D164:D165)</f>
        <v>1989993.54</v>
      </c>
      <c r="E163" s="23">
        <f t="shared" si="22"/>
        <v>5.2846371646634553</v>
      </c>
      <c r="F163" s="37">
        <f>SUM(F164:F165)</f>
        <v>0</v>
      </c>
      <c r="G163" s="37">
        <f>SUM(G164:G165)</f>
        <v>0</v>
      </c>
      <c r="H163" s="37">
        <f>SUM(H164:H165)</f>
        <v>0</v>
      </c>
      <c r="I163" s="23">
        <f t="shared" si="26"/>
        <v>0</v>
      </c>
      <c r="J163" s="37">
        <f>SUM(J164:J165)</f>
        <v>37656200</v>
      </c>
      <c r="K163" s="37">
        <f>SUM(K164:K165)</f>
        <v>1989993.54</v>
      </c>
      <c r="L163" s="22">
        <f t="shared" si="21"/>
        <v>5.2846371646634553</v>
      </c>
    </row>
    <row r="164" spans="1:12" ht="43.15" customHeight="1" x14ac:dyDescent="0.2">
      <c r="A164" s="41" t="s">
        <v>324</v>
      </c>
      <c r="B164" s="34" t="s">
        <v>695</v>
      </c>
      <c r="C164" s="316">
        <v>36242000</v>
      </c>
      <c r="D164" s="316">
        <v>854293.54</v>
      </c>
      <c r="E164" s="23">
        <f t="shared" si="22"/>
        <v>2.3571920423817669</v>
      </c>
      <c r="F164" s="39"/>
      <c r="G164" s="104"/>
      <c r="H164" s="39"/>
      <c r="I164" s="23">
        <f t="shared" si="26"/>
        <v>0</v>
      </c>
      <c r="J164" s="39">
        <f t="shared" si="25"/>
        <v>36242000</v>
      </c>
      <c r="K164" s="39">
        <f t="shared" si="27"/>
        <v>854293.54</v>
      </c>
      <c r="L164" s="24">
        <f t="shared" si="21"/>
        <v>2.3571920423817669</v>
      </c>
    </row>
    <row r="165" spans="1:12" ht="47.25" x14ac:dyDescent="0.2">
      <c r="A165" s="41" t="s">
        <v>163</v>
      </c>
      <c r="B165" s="249" t="s">
        <v>129</v>
      </c>
      <c r="C165" s="316">
        <v>1414200</v>
      </c>
      <c r="D165" s="316">
        <v>1135700</v>
      </c>
      <c r="E165" s="23">
        <f t="shared" si="22"/>
        <v>80.306887286098146</v>
      </c>
      <c r="F165" s="39"/>
      <c r="G165" s="104"/>
      <c r="H165" s="39"/>
      <c r="I165" s="23">
        <f t="shared" si="26"/>
        <v>0</v>
      </c>
      <c r="J165" s="39">
        <f t="shared" si="25"/>
        <v>1414200</v>
      </c>
      <c r="K165" s="39">
        <f>D165+H165</f>
        <v>1135700</v>
      </c>
      <c r="L165" s="24">
        <f>IF(J165=0,0,K165/J165*100)</f>
        <v>80.306887286098146</v>
      </c>
    </row>
    <row r="166" spans="1:12" s="30" customFormat="1" ht="58.9" customHeight="1" x14ac:dyDescent="0.2">
      <c r="A166" s="31" t="s">
        <v>164</v>
      </c>
      <c r="B166" s="181" t="s">
        <v>580</v>
      </c>
      <c r="C166" s="37">
        <f>SUM(C167:C168)</f>
        <v>1925200</v>
      </c>
      <c r="D166" s="37">
        <f>SUM(D167:D168)</f>
        <v>1415131.2</v>
      </c>
      <c r="E166" s="23">
        <f t="shared" si="22"/>
        <v>73.505672137959692</v>
      </c>
      <c r="F166" s="37">
        <f>SUM(F167:F168)</f>
        <v>0</v>
      </c>
      <c r="G166" s="37">
        <f>SUM(G167:G168)</f>
        <v>0</v>
      </c>
      <c r="H166" s="37">
        <f>SUM(H167:H168)</f>
        <v>0</v>
      </c>
      <c r="I166" s="23">
        <f t="shared" si="26"/>
        <v>0</v>
      </c>
      <c r="J166" s="37">
        <f>SUM(J167:J168)</f>
        <v>1925200</v>
      </c>
      <c r="K166" s="37">
        <f>SUM(K167:K168)</f>
        <v>1415131.2</v>
      </c>
      <c r="L166" s="22">
        <f t="shared" si="21"/>
        <v>73.505672137959692</v>
      </c>
    </row>
    <row r="167" spans="1:12" ht="45" customHeight="1" x14ac:dyDescent="0.2">
      <c r="A167" s="41" t="s">
        <v>165</v>
      </c>
      <c r="B167" s="34" t="s">
        <v>54</v>
      </c>
      <c r="C167" s="316">
        <v>1200000</v>
      </c>
      <c r="D167" s="316">
        <v>834131.2</v>
      </c>
      <c r="E167" s="23">
        <f t="shared" si="22"/>
        <v>69.510933333333327</v>
      </c>
      <c r="F167" s="43"/>
      <c r="G167" s="105"/>
      <c r="H167" s="43"/>
      <c r="I167" s="23">
        <f t="shared" si="26"/>
        <v>0</v>
      </c>
      <c r="J167" s="39">
        <f t="shared" si="25"/>
        <v>1200000</v>
      </c>
      <c r="K167" s="39">
        <f t="shared" si="27"/>
        <v>834131.2</v>
      </c>
      <c r="L167" s="24">
        <f t="shared" si="21"/>
        <v>69.510933333333327</v>
      </c>
    </row>
    <row r="168" spans="1:12" ht="47.25" x14ac:dyDescent="0.2">
      <c r="A168" s="41" t="s">
        <v>166</v>
      </c>
      <c r="B168" s="249" t="s">
        <v>129</v>
      </c>
      <c r="C168" s="316">
        <v>725200</v>
      </c>
      <c r="D168" s="316">
        <v>581000</v>
      </c>
      <c r="E168" s="23">
        <f t="shared" si="22"/>
        <v>80.115830115830107</v>
      </c>
      <c r="F168" s="43"/>
      <c r="G168" s="105"/>
      <c r="H168" s="43"/>
      <c r="I168" s="23">
        <f t="shared" si="26"/>
        <v>0</v>
      </c>
      <c r="J168" s="39">
        <f t="shared" si="25"/>
        <v>725200</v>
      </c>
      <c r="K168" s="39">
        <f>D168+H168</f>
        <v>581000</v>
      </c>
      <c r="L168" s="24">
        <f>IF(J168=0,0,K168/J168*100)</f>
        <v>80.115830115830107</v>
      </c>
    </row>
    <row r="169" spans="1:12" s="30" customFormat="1" ht="58.9" customHeight="1" x14ac:dyDescent="0.2">
      <c r="A169" s="31" t="s">
        <v>167</v>
      </c>
      <c r="B169" s="181" t="s">
        <v>581</v>
      </c>
      <c r="C169" s="37">
        <f>SUM(C170:C171)</f>
        <v>1829800</v>
      </c>
      <c r="D169" s="37">
        <f>SUM(D170:D171)</f>
        <v>982943</v>
      </c>
      <c r="E169" s="23">
        <f t="shared" si="22"/>
        <v>53.718603126024703</v>
      </c>
      <c r="F169" s="37">
        <f>SUM(F170:F171)</f>
        <v>0</v>
      </c>
      <c r="G169" s="37">
        <f>SUM(G170:G171)</f>
        <v>0</v>
      </c>
      <c r="H169" s="37">
        <f>SUM(H170:H171)</f>
        <v>0</v>
      </c>
      <c r="I169" s="23">
        <f t="shared" si="26"/>
        <v>0</v>
      </c>
      <c r="J169" s="37">
        <f>SUM(J170:J171)</f>
        <v>1829800</v>
      </c>
      <c r="K169" s="37">
        <f>SUM(K170:K171)</f>
        <v>982943</v>
      </c>
      <c r="L169" s="22">
        <f t="shared" si="21"/>
        <v>53.718603126024703</v>
      </c>
    </row>
    <row r="170" spans="1:12" ht="44.45" customHeight="1" x14ac:dyDescent="0.2">
      <c r="A170" s="41" t="s">
        <v>168</v>
      </c>
      <c r="B170" s="34" t="s">
        <v>699</v>
      </c>
      <c r="C170" s="316">
        <v>1000000</v>
      </c>
      <c r="D170" s="316">
        <v>324043</v>
      </c>
      <c r="E170" s="23">
        <f t="shared" si="22"/>
        <v>32.404299999999999</v>
      </c>
      <c r="F170" s="39"/>
      <c r="G170" s="99"/>
      <c r="H170" s="39"/>
      <c r="I170" s="23">
        <f t="shared" si="26"/>
        <v>0</v>
      </c>
      <c r="J170" s="39">
        <f t="shared" si="25"/>
        <v>1000000</v>
      </c>
      <c r="K170" s="39">
        <f>D170+H170</f>
        <v>324043</v>
      </c>
      <c r="L170" s="24">
        <f t="shared" si="21"/>
        <v>32.404299999999999</v>
      </c>
    </row>
    <row r="171" spans="1:12" ht="44.45" customHeight="1" x14ac:dyDescent="0.2">
      <c r="A171" s="41" t="s">
        <v>569</v>
      </c>
      <c r="B171" s="249" t="s">
        <v>129</v>
      </c>
      <c r="C171" s="316">
        <v>829800</v>
      </c>
      <c r="D171" s="316">
        <v>658900</v>
      </c>
      <c r="E171" s="23">
        <f t="shared" si="22"/>
        <v>79.404675825500121</v>
      </c>
      <c r="F171" s="39"/>
      <c r="G171" s="99"/>
      <c r="H171" s="39"/>
      <c r="I171" s="23">
        <f t="shared" si="26"/>
        <v>0</v>
      </c>
      <c r="J171" s="39">
        <f t="shared" si="25"/>
        <v>829800</v>
      </c>
      <c r="K171" s="39">
        <f>D171+H171</f>
        <v>658900</v>
      </c>
      <c r="L171" s="24">
        <f>IF(J171=0,0,K171/J171*100)</f>
        <v>79.404675825500121</v>
      </c>
    </row>
    <row r="172" spans="1:12" s="30" customFormat="1" ht="66" customHeight="1" x14ac:dyDescent="0.2">
      <c r="A172" s="31" t="s">
        <v>169</v>
      </c>
      <c r="B172" s="181" t="s">
        <v>582</v>
      </c>
      <c r="C172" s="37">
        <f>SUM(C173:C179)</f>
        <v>23443677</v>
      </c>
      <c r="D172" s="37">
        <f>SUM(D173:D179)</f>
        <v>5646179.71</v>
      </c>
      <c r="E172" s="23">
        <f t="shared" si="22"/>
        <v>24.084019371193349</v>
      </c>
      <c r="F172" s="37">
        <f>SUM(F173:F179)</f>
        <v>1615700</v>
      </c>
      <c r="G172" s="37">
        <f>SUM(G173:G179)</f>
        <v>1615700</v>
      </c>
      <c r="H172" s="37">
        <f>SUM(H173:H179)</f>
        <v>139900</v>
      </c>
      <c r="I172" s="23">
        <f t="shared" si="26"/>
        <v>8.6587856656557527</v>
      </c>
      <c r="J172" s="37">
        <f>SUM(J173:J179)</f>
        <v>25059377</v>
      </c>
      <c r="K172" s="37">
        <f>SUM(K173:K179)</f>
        <v>5786079.71</v>
      </c>
      <c r="L172" s="22">
        <f t="shared" si="21"/>
        <v>23.089479479078829</v>
      </c>
    </row>
    <row r="173" spans="1:12" s="30" customFormat="1" ht="66" customHeight="1" x14ac:dyDescent="0.2">
      <c r="A173" s="174" t="s">
        <v>240</v>
      </c>
      <c r="B173" s="170" t="s">
        <v>239</v>
      </c>
      <c r="C173" s="316">
        <v>976200</v>
      </c>
      <c r="D173" s="316">
        <v>659192</v>
      </c>
      <c r="E173" s="23">
        <f>IF(C173=0,0,D173/C173*100)</f>
        <v>67.526326572423685</v>
      </c>
      <c r="F173" s="96">
        <v>135800</v>
      </c>
      <c r="G173" s="96">
        <v>135800</v>
      </c>
      <c r="H173" s="96">
        <v>60000</v>
      </c>
      <c r="I173" s="23">
        <f>IF(G173=0,0,H173/G173*100)</f>
        <v>44.18262150220913</v>
      </c>
      <c r="J173" s="39">
        <f>C173+G173</f>
        <v>1112000</v>
      </c>
      <c r="K173" s="39">
        <f>D173+H173</f>
        <v>719192</v>
      </c>
      <c r="L173" s="24">
        <f t="shared" si="21"/>
        <v>64.675539568345314</v>
      </c>
    </row>
    <row r="174" spans="1:12" ht="43.9" customHeight="1" x14ac:dyDescent="0.2">
      <c r="A174" s="41" t="s">
        <v>170</v>
      </c>
      <c r="B174" s="34" t="s">
        <v>700</v>
      </c>
      <c r="C174" s="316">
        <v>10422221</v>
      </c>
      <c r="D174" s="316">
        <v>495620.38</v>
      </c>
      <c r="E174" s="23">
        <f t="shared" si="22"/>
        <v>4.7554199819788892</v>
      </c>
      <c r="F174" s="39"/>
      <c r="G174" s="104"/>
      <c r="H174" s="39"/>
      <c r="I174" s="23">
        <f t="shared" si="26"/>
        <v>0</v>
      </c>
      <c r="J174" s="39">
        <f t="shared" si="25"/>
        <v>10422221</v>
      </c>
      <c r="K174" s="39">
        <f t="shared" ref="K174:K179" si="28">D174+H174</f>
        <v>495620.38</v>
      </c>
      <c r="L174" s="24">
        <f t="shared" ref="L174:L179" si="29">IF(J174=0,0,K174/J174*100)</f>
        <v>4.7554199819788892</v>
      </c>
    </row>
    <row r="175" spans="1:12" ht="40.15" customHeight="1" x14ac:dyDescent="0.2">
      <c r="A175" s="41" t="s">
        <v>451</v>
      </c>
      <c r="B175" s="34" t="s">
        <v>54</v>
      </c>
      <c r="C175" s="316">
        <v>4180000</v>
      </c>
      <c r="D175" s="316">
        <v>1954627.65</v>
      </c>
      <c r="E175" s="23">
        <f t="shared" si="22"/>
        <v>46.761427033492822</v>
      </c>
      <c r="F175" s="39"/>
      <c r="G175" s="104"/>
      <c r="H175" s="39"/>
      <c r="I175" s="23">
        <f t="shared" si="26"/>
        <v>0</v>
      </c>
      <c r="J175" s="39">
        <f t="shared" si="25"/>
        <v>4180000</v>
      </c>
      <c r="K175" s="39">
        <f t="shared" si="28"/>
        <v>1954627.65</v>
      </c>
      <c r="L175" s="24">
        <f t="shared" si="29"/>
        <v>46.761427033492822</v>
      </c>
    </row>
    <row r="176" spans="1:12" ht="40.15" customHeight="1" x14ac:dyDescent="0.2">
      <c r="A176" s="41" t="s">
        <v>776</v>
      </c>
      <c r="B176" s="317" t="s">
        <v>567</v>
      </c>
      <c r="C176" s="316">
        <v>2000000</v>
      </c>
      <c r="D176" s="316">
        <v>0</v>
      </c>
      <c r="E176" s="23">
        <f t="shared" si="22"/>
        <v>0</v>
      </c>
      <c r="F176" s="39"/>
      <c r="G176" s="104"/>
      <c r="H176" s="39"/>
      <c r="I176" s="23">
        <f t="shared" si="26"/>
        <v>0</v>
      </c>
      <c r="J176" s="39">
        <f>C176+G176</f>
        <v>2000000</v>
      </c>
      <c r="K176" s="39">
        <f>D176+H176</f>
        <v>0</v>
      </c>
      <c r="L176" s="24">
        <f>IF(J176=0,0,K176/J176*100)</f>
        <v>0</v>
      </c>
    </row>
    <row r="177" spans="1:12" ht="31.9" customHeight="1" x14ac:dyDescent="0.2">
      <c r="A177" s="41" t="s">
        <v>171</v>
      </c>
      <c r="B177" s="34" t="s">
        <v>701</v>
      </c>
      <c r="C177" s="316">
        <v>2770956</v>
      </c>
      <c r="D177" s="316">
        <v>105139.68</v>
      </c>
      <c r="E177" s="23">
        <f t="shared" si="22"/>
        <v>3.7943467886173581</v>
      </c>
      <c r="F177" s="39"/>
      <c r="G177" s="104"/>
      <c r="H177" s="39"/>
      <c r="I177" s="23">
        <f t="shared" si="26"/>
        <v>0</v>
      </c>
      <c r="J177" s="39">
        <f t="shared" si="25"/>
        <v>2770956</v>
      </c>
      <c r="K177" s="39">
        <f t="shared" si="28"/>
        <v>105139.68</v>
      </c>
      <c r="L177" s="24">
        <f t="shared" si="29"/>
        <v>3.7943467886173581</v>
      </c>
    </row>
    <row r="178" spans="1:12" ht="21" customHeight="1" x14ac:dyDescent="0.2">
      <c r="A178" s="41" t="s">
        <v>570</v>
      </c>
      <c r="B178" s="34" t="s">
        <v>142</v>
      </c>
      <c r="C178" s="316">
        <v>450000</v>
      </c>
      <c r="D178" s="316">
        <v>300000</v>
      </c>
      <c r="E178" s="23">
        <f t="shared" si="22"/>
        <v>66.666666666666657</v>
      </c>
      <c r="F178" s="96">
        <v>1400000</v>
      </c>
      <c r="G178" s="96">
        <v>1400000</v>
      </c>
      <c r="H178" s="96"/>
      <c r="I178" s="23">
        <f t="shared" si="26"/>
        <v>0</v>
      </c>
      <c r="J178" s="39">
        <f t="shared" si="25"/>
        <v>1850000</v>
      </c>
      <c r="K178" s="39">
        <f t="shared" si="28"/>
        <v>300000</v>
      </c>
      <c r="L178" s="24">
        <f t="shared" si="29"/>
        <v>16.216216216216218</v>
      </c>
    </row>
    <row r="179" spans="1:12" ht="47.25" x14ac:dyDescent="0.2">
      <c r="A179" s="41" t="s">
        <v>477</v>
      </c>
      <c r="B179" s="249" t="s">
        <v>129</v>
      </c>
      <c r="C179" s="316">
        <v>2644300</v>
      </c>
      <c r="D179" s="316">
        <v>2131600</v>
      </c>
      <c r="E179" s="23">
        <f t="shared" si="22"/>
        <v>80.611125817796776</v>
      </c>
      <c r="F179" s="96">
        <v>79900</v>
      </c>
      <c r="G179" s="96">
        <v>79900</v>
      </c>
      <c r="H179" s="96">
        <v>79900</v>
      </c>
      <c r="I179" s="23">
        <f t="shared" si="26"/>
        <v>100</v>
      </c>
      <c r="J179" s="39">
        <f t="shared" si="25"/>
        <v>2724200</v>
      </c>
      <c r="K179" s="39">
        <f t="shared" si="28"/>
        <v>2211500</v>
      </c>
      <c r="L179" s="24">
        <f t="shared" si="29"/>
        <v>81.179795903384473</v>
      </c>
    </row>
    <row r="180" spans="1:12" s="30" customFormat="1" ht="57" customHeight="1" x14ac:dyDescent="0.2">
      <c r="A180" s="31" t="s">
        <v>478</v>
      </c>
      <c r="B180" s="181" t="s">
        <v>583</v>
      </c>
      <c r="C180" s="37">
        <f>SUM(C181:C183)</f>
        <v>1660000</v>
      </c>
      <c r="D180" s="37">
        <f>SUM(D181:D183)</f>
        <v>1296300</v>
      </c>
      <c r="E180" s="23">
        <f t="shared" si="22"/>
        <v>78.090361445783131</v>
      </c>
      <c r="F180" s="37">
        <f>SUM(F181:F183)</f>
        <v>7693500</v>
      </c>
      <c r="G180" s="37">
        <f>SUM(G181:G183)</f>
        <v>7693500</v>
      </c>
      <c r="H180" s="37">
        <f>SUM(H181:H183)</f>
        <v>746141.48</v>
      </c>
      <c r="I180" s="23">
        <f t="shared" si="26"/>
        <v>9.6983359979203225</v>
      </c>
      <c r="J180" s="37">
        <f>SUM(J181:J183)</f>
        <v>9353500</v>
      </c>
      <c r="K180" s="37">
        <f>SUM(K181:K183)</f>
        <v>2042441.48</v>
      </c>
      <c r="L180" s="22">
        <f t="shared" ref="L180:L188" si="30">IF(J180=0,0,K180/J180*100)</f>
        <v>21.836119955097022</v>
      </c>
    </row>
    <row r="181" spans="1:12" ht="45" customHeight="1" x14ac:dyDescent="0.2">
      <c r="A181" s="41" t="s">
        <v>479</v>
      </c>
      <c r="B181" s="34" t="s">
        <v>702</v>
      </c>
      <c r="C181" s="96"/>
      <c r="D181" s="96"/>
      <c r="E181" s="23">
        <f t="shared" si="22"/>
        <v>0</v>
      </c>
      <c r="F181" s="96">
        <v>2043500</v>
      </c>
      <c r="G181" s="96">
        <v>2043500</v>
      </c>
      <c r="H181" s="96">
        <v>247891.48</v>
      </c>
      <c r="I181" s="23">
        <f t="shared" si="26"/>
        <v>12.130730609248838</v>
      </c>
      <c r="J181" s="39">
        <f t="shared" si="25"/>
        <v>2043500</v>
      </c>
      <c r="K181" s="39">
        <f t="shared" ref="K181:K186" si="31">D181+H181</f>
        <v>247891.48</v>
      </c>
      <c r="L181" s="24">
        <f t="shared" si="30"/>
        <v>12.130730609248838</v>
      </c>
    </row>
    <row r="182" spans="1:12" ht="45" customHeight="1" x14ac:dyDescent="0.2">
      <c r="A182" s="41" t="s">
        <v>386</v>
      </c>
      <c r="B182" s="34" t="s">
        <v>387</v>
      </c>
      <c r="C182" s="96"/>
      <c r="D182" s="96"/>
      <c r="E182" s="23">
        <f t="shared" si="22"/>
        <v>0</v>
      </c>
      <c r="F182" s="96">
        <v>5200000</v>
      </c>
      <c r="G182" s="96">
        <v>5200000</v>
      </c>
      <c r="H182" s="96">
        <v>198250</v>
      </c>
      <c r="I182" s="23">
        <f t="shared" si="26"/>
        <v>3.8125</v>
      </c>
      <c r="J182" s="39">
        <f t="shared" si="25"/>
        <v>5200000</v>
      </c>
      <c r="K182" s="39">
        <f>D182+H182</f>
        <v>198250</v>
      </c>
      <c r="L182" s="24">
        <f>IF(J182=0,0,K182/J182*100)</f>
        <v>3.8125</v>
      </c>
    </row>
    <row r="183" spans="1:12" ht="45" customHeight="1" x14ac:dyDescent="0.2">
      <c r="A183" s="41" t="s">
        <v>384</v>
      </c>
      <c r="B183" s="249" t="s">
        <v>129</v>
      </c>
      <c r="C183" s="96">
        <v>1660000</v>
      </c>
      <c r="D183" s="96">
        <v>1296300</v>
      </c>
      <c r="E183" s="23">
        <f t="shared" si="22"/>
        <v>78.090361445783131</v>
      </c>
      <c r="F183" s="96">
        <v>450000</v>
      </c>
      <c r="G183" s="96">
        <v>450000</v>
      </c>
      <c r="H183" s="96">
        <v>300000</v>
      </c>
      <c r="I183" s="23">
        <f t="shared" si="26"/>
        <v>66.666666666666657</v>
      </c>
      <c r="J183" s="39">
        <f t="shared" si="25"/>
        <v>2110000</v>
      </c>
      <c r="K183" s="39">
        <f>D183+H183</f>
        <v>1596300</v>
      </c>
      <c r="L183" s="24">
        <f>IF(J183=0,0,K183/J183*100)</f>
        <v>75.654028436018962</v>
      </c>
    </row>
    <row r="184" spans="1:12" s="30" customFormat="1" ht="58.9" customHeight="1" x14ac:dyDescent="0.2">
      <c r="A184" s="31" t="s">
        <v>480</v>
      </c>
      <c r="B184" s="181" t="s">
        <v>584</v>
      </c>
      <c r="C184" s="37">
        <f>SUM(C185:C187)</f>
        <v>27945700</v>
      </c>
      <c r="D184" s="37">
        <f>SUM(D185:D187)</f>
        <v>16844232.129999999</v>
      </c>
      <c r="E184" s="23">
        <f t="shared" si="22"/>
        <v>60.274862071803526</v>
      </c>
      <c r="F184" s="37">
        <f>SUM(F185:F187)</f>
        <v>3900000</v>
      </c>
      <c r="G184" s="37">
        <f>SUM(G185:G187)</f>
        <v>4294413</v>
      </c>
      <c r="H184" s="37">
        <f>SUM(H185:H187)</f>
        <v>1893970.39</v>
      </c>
      <c r="I184" s="23">
        <f t="shared" si="26"/>
        <v>44.103126317845998</v>
      </c>
      <c r="J184" s="37">
        <f>SUM(J185:J187)</f>
        <v>32240113</v>
      </c>
      <c r="K184" s="37">
        <f>SUM(K185:K187)</f>
        <v>18738202.52</v>
      </c>
      <c r="L184" s="22">
        <f t="shared" si="30"/>
        <v>58.120771847170637</v>
      </c>
    </row>
    <row r="185" spans="1:12" ht="49.15" customHeight="1" x14ac:dyDescent="0.2">
      <c r="A185" s="41" t="s">
        <v>481</v>
      </c>
      <c r="B185" s="34" t="s">
        <v>0</v>
      </c>
      <c r="C185" s="316">
        <v>17567300</v>
      </c>
      <c r="D185" s="316">
        <v>9398801.3199999984</v>
      </c>
      <c r="E185" s="23">
        <f t="shared" si="22"/>
        <v>53.501683924108988</v>
      </c>
      <c r="F185" s="96">
        <v>3900000</v>
      </c>
      <c r="G185" s="96">
        <v>4035656</v>
      </c>
      <c r="H185" s="96">
        <v>1635213.39</v>
      </c>
      <c r="I185" s="23">
        <f t="shared" si="26"/>
        <v>40.519147072991352</v>
      </c>
      <c r="J185" s="39">
        <f t="shared" si="25"/>
        <v>21602956</v>
      </c>
      <c r="K185" s="39">
        <f t="shared" si="31"/>
        <v>11034014.709999999</v>
      </c>
      <c r="L185" s="24">
        <f t="shared" si="30"/>
        <v>51.076411533680854</v>
      </c>
    </row>
    <row r="186" spans="1:12" ht="27" customHeight="1" x14ac:dyDescent="0.2">
      <c r="A186" s="41" t="s">
        <v>568</v>
      </c>
      <c r="B186" s="170" t="s">
        <v>63</v>
      </c>
      <c r="C186" s="316">
        <v>9001200</v>
      </c>
      <c r="D186" s="316">
        <v>6361330.8100000005</v>
      </c>
      <c r="E186" s="23">
        <f t="shared" si="22"/>
        <v>70.672030507043516</v>
      </c>
      <c r="F186" s="96"/>
      <c r="G186" s="96">
        <v>258757</v>
      </c>
      <c r="H186" s="96">
        <v>258757</v>
      </c>
      <c r="I186" s="23">
        <f t="shared" si="26"/>
        <v>100</v>
      </c>
      <c r="J186" s="39">
        <f t="shared" si="25"/>
        <v>9259957</v>
      </c>
      <c r="K186" s="39">
        <f t="shared" si="31"/>
        <v>6620087.8100000005</v>
      </c>
      <c r="L186" s="24">
        <f t="shared" si="30"/>
        <v>71.491561029927027</v>
      </c>
    </row>
    <row r="187" spans="1:12" ht="49.15" customHeight="1" x14ac:dyDescent="0.2">
      <c r="A187" s="41" t="s">
        <v>482</v>
      </c>
      <c r="B187" s="249" t="s">
        <v>129</v>
      </c>
      <c r="C187" s="316">
        <v>1377200</v>
      </c>
      <c r="D187" s="316">
        <v>1084100</v>
      </c>
      <c r="E187" s="23">
        <f t="shared" si="22"/>
        <v>78.717688062735988</v>
      </c>
      <c r="F187" s="96"/>
      <c r="G187" s="96"/>
      <c r="H187" s="96"/>
      <c r="I187" s="23">
        <f t="shared" si="26"/>
        <v>0</v>
      </c>
      <c r="J187" s="39">
        <f t="shared" si="25"/>
        <v>1377200</v>
      </c>
      <c r="K187" s="39">
        <f>D187+H187</f>
        <v>1084100</v>
      </c>
      <c r="L187" s="24">
        <f>IF(J187=0,0,K187/J187*100)</f>
        <v>78.717688062735988</v>
      </c>
    </row>
    <row r="188" spans="1:12" s="30" customFormat="1" ht="40.9" customHeight="1" x14ac:dyDescent="0.2">
      <c r="A188" s="31" t="s">
        <v>483</v>
      </c>
      <c r="B188" s="181" t="s">
        <v>585</v>
      </c>
      <c r="C188" s="37">
        <f>SUM(C189:C193)</f>
        <v>105859415</v>
      </c>
      <c r="D188" s="37">
        <f>SUM(D189:D193)</f>
        <v>83716127</v>
      </c>
      <c r="E188" s="23">
        <f t="shared" si="22"/>
        <v>79.082363151166106</v>
      </c>
      <c r="F188" s="37">
        <f>SUM(F189:F193)</f>
        <v>5000000</v>
      </c>
      <c r="G188" s="37">
        <f>SUM(G189:G193)</f>
        <v>5000000</v>
      </c>
      <c r="H188" s="37">
        <f>SUM(H189:H193)</f>
        <v>5000000</v>
      </c>
      <c r="I188" s="23">
        <f t="shared" si="26"/>
        <v>100</v>
      </c>
      <c r="J188" s="37">
        <f>SUM(J189:J193)</f>
        <v>110859415</v>
      </c>
      <c r="K188" s="37">
        <f>SUM(K189:K193)</f>
        <v>88716127</v>
      </c>
      <c r="L188" s="22">
        <f t="shared" si="30"/>
        <v>80.025793930087048</v>
      </c>
    </row>
    <row r="189" spans="1:12" ht="30.6" customHeight="1" x14ac:dyDescent="0.2">
      <c r="A189" s="93" t="s">
        <v>29</v>
      </c>
      <c r="B189" s="90" t="s">
        <v>30</v>
      </c>
      <c r="C189" s="316">
        <v>3000000</v>
      </c>
      <c r="D189" s="316">
        <v>0</v>
      </c>
      <c r="E189" s="23">
        <f t="shared" si="22"/>
        <v>0</v>
      </c>
      <c r="F189" s="39"/>
      <c r="G189" s="104"/>
      <c r="H189" s="39"/>
      <c r="I189" s="23">
        <f t="shared" si="26"/>
        <v>0</v>
      </c>
      <c r="J189" s="39">
        <f t="shared" si="25"/>
        <v>3000000</v>
      </c>
      <c r="K189" s="39">
        <f>D189+H189</f>
        <v>0</v>
      </c>
      <c r="L189" s="24">
        <f t="shared" ref="L189:L194" si="32">IF(J189=0,0,K189/J189*100)</f>
        <v>0</v>
      </c>
    </row>
    <row r="190" spans="1:12" ht="93" customHeight="1" x14ac:dyDescent="0.2">
      <c r="A190" s="41" t="s">
        <v>484</v>
      </c>
      <c r="B190" s="34" t="s">
        <v>522</v>
      </c>
      <c r="C190" s="316">
        <v>67881400</v>
      </c>
      <c r="D190" s="316">
        <v>50911200</v>
      </c>
      <c r="E190" s="23">
        <f t="shared" si="22"/>
        <v>75.000220973639316</v>
      </c>
      <c r="F190" s="39"/>
      <c r="G190" s="104"/>
      <c r="H190" s="39"/>
      <c r="I190" s="23">
        <f t="shared" si="26"/>
        <v>0</v>
      </c>
      <c r="J190" s="39">
        <f t="shared" si="25"/>
        <v>67881400</v>
      </c>
      <c r="K190" s="39">
        <f>D190+H190</f>
        <v>50911200</v>
      </c>
      <c r="L190" s="24">
        <f t="shared" si="32"/>
        <v>75.000220973639316</v>
      </c>
    </row>
    <row r="191" spans="1:12" ht="29.45" customHeight="1" x14ac:dyDescent="0.2">
      <c r="A191" s="41" t="s">
        <v>446</v>
      </c>
      <c r="B191" s="34" t="s">
        <v>447</v>
      </c>
      <c r="C191" s="316">
        <v>28050215</v>
      </c>
      <c r="D191" s="316">
        <v>28050215</v>
      </c>
      <c r="E191" s="23">
        <f t="shared" si="22"/>
        <v>100</v>
      </c>
      <c r="F191" s="96"/>
      <c r="G191" s="104"/>
      <c r="H191" s="39"/>
      <c r="I191" s="23">
        <f t="shared" si="26"/>
        <v>0</v>
      </c>
      <c r="J191" s="39">
        <f t="shared" si="25"/>
        <v>28050215</v>
      </c>
      <c r="K191" s="39">
        <f>D191+H191</f>
        <v>28050215</v>
      </c>
      <c r="L191" s="24">
        <f t="shared" si="32"/>
        <v>100</v>
      </c>
    </row>
    <row r="192" spans="1:12" ht="29.45" customHeight="1" x14ac:dyDescent="0.2">
      <c r="A192" s="41" t="s">
        <v>385</v>
      </c>
      <c r="B192" s="249" t="s">
        <v>142</v>
      </c>
      <c r="C192" s="316">
        <v>2857800</v>
      </c>
      <c r="D192" s="316">
        <v>1458712</v>
      </c>
      <c r="E192" s="23">
        <f t="shared" si="22"/>
        <v>51.043180068584228</v>
      </c>
      <c r="F192" s="96">
        <v>5000000</v>
      </c>
      <c r="G192" s="104">
        <v>5000000</v>
      </c>
      <c r="H192" s="39">
        <v>5000000</v>
      </c>
      <c r="I192" s="23"/>
      <c r="J192" s="39">
        <f t="shared" si="25"/>
        <v>7857800</v>
      </c>
      <c r="K192" s="39">
        <f>D192+H192</f>
        <v>6458712</v>
      </c>
      <c r="L192" s="24">
        <f t="shared" si="32"/>
        <v>82.194914607141939</v>
      </c>
    </row>
    <row r="193" spans="1:12" ht="47.25" x14ac:dyDescent="0.2">
      <c r="A193" s="41" t="s">
        <v>485</v>
      </c>
      <c r="B193" s="249" t="s">
        <v>129</v>
      </c>
      <c r="C193" s="316">
        <v>4070000</v>
      </c>
      <c r="D193" s="316">
        <v>3296000</v>
      </c>
      <c r="E193" s="23">
        <f t="shared" si="22"/>
        <v>80.982800982800981</v>
      </c>
      <c r="F193" s="96"/>
      <c r="G193" s="104"/>
      <c r="H193" s="39"/>
      <c r="I193" s="23"/>
      <c r="J193" s="39">
        <f t="shared" si="25"/>
        <v>4070000</v>
      </c>
      <c r="K193" s="39">
        <f>D193+H193</f>
        <v>3296000</v>
      </c>
      <c r="L193" s="24">
        <f t="shared" si="32"/>
        <v>80.982800982800981</v>
      </c>
    </row>
    <row r="194" spans="1:12" s="30" customFormat="1" ht="30.6" customHeight="1" x14ac:dyDescent="0.2">
      <c r="A194" s="42"/>
      <c r="B194" s="35" t="s">
        <v>546</v>
      </c>
      <c r="C194" s="37">
        <f>C7+C22+C29+C74+C93+C115+C119+C130+C136+C142+C146+C153+C158+C163+C166+C169+C172+C180+C184+C188</f>
        <v>2211824494.8299999</v>
      </c>
      <c r="D194" s="37">
        <f>D7+D22+D29+D74+D93+D115+D119+D130+D136+D142+D146+D153+D158+D163+D166+D169+D172+D180+D184+D188</f>
        <v>1494229719.7700005</v>
      </c>
      <c r="E194" s="21">
        <f>IF(C194=0,0,D194/C194*100)</f>
        <v>67.556432405132867</v>
      </c>
      <c r="F194" s="37">
        <f>F7+F22+F29+F74+F93+F115+F119+F130+F136+F142+F146+F153+F158+F163+F166+F169+F172+F180+F184+F188</f>
        <v>650866804.00999987</v>
      </c>
      <c r="G194" s="37">
        <f>G7+G22+G29+G74+G93+G115+G119+G130+G136+G142+G146+G153+G158+G163+G166+G169+G172+G180+G184+G188</f>
        <v>720702044.25</v>
      </c>
      <c r="H194" s="37">
        <f>H7+H22+H29+H74+H93+H115+H119+H130+H136+H142+H146+H153+H158+H163+H166+H169+H172+H180+H184+H188</f>
        <v>373983025.90999997</v>
      </c>
      <c r="I194" s="21">
        <f t="shared" si="26"/>
        <v>51.891489540478005</v>
      </c>
      <c r="J194" s="37">
        <f>J7+J22+J29+J74+J93+J115+J119+J130+J136+J142+J146+J153+J158+J163+J166+J169+J172+J180+J184+J188</f>
        <v>2932526539.0800004</v>
      </c>
      <c r="K194" s="37">
        <f>K7+K22+K29+K74+K93+K115+K119+K130+K136+K142+K146+K153+K158+K163+K166+K169+K172+K180+K184+K188</f>
        <v>1868212745.6800001</v>
      </c>
      <c r="L194" s="22">
        <f t="shared" si="32"/>
        <v>63.70659295946561</v>
      </c>
    </row>
    <row r="196" spans="1:12" x14ac:dyDescent="0.2">
      <c r="J196" s="254"/>
      <c r="K196" s="254"/>
    </row>
    <row r="197" spans="1:12" x14ac:dyDescent="0.2">
      <c r="D197" s="261"/>
      <c r="J197" s="254"/>
    </row>
  </sheetData>
  <mergeCells count="18">
    <mergeCell ref="A1:L1"/>
    <mergeCell ref="A2:L2"/>
    <mergeCell ref="A4:A6"/>
    <mergeCell ref="B4:B6"/>
    <mergeCell ref="C4:E4"/>
    <mergeCell ref="F4:I4"/>
    <mergeCell ref="J4:L4"/>
    <mergeCell ref="C5:C6"/>
    <mergeCell ref="D5:D6"/>
    <mergeCell ref="E5:E6"/>
    <mergeCell ref="B91:C91"/>
    <mergeCell ref="J5:J6"/>
    <mergeCell ref="K5:K6"/>
    <mergeCell ref="L5:L6"/>
    <mergeCell ref="F5:F6"/>
    <mergeCell ref="G5:G6"/>
    <mergeCell ref="H5:H6"/>
    <mergeCell ref="I5:I6"/>
  </mergeCells>
  <phoneticPr fontId="0" type="noConversion"/>
  <conditionalFormatting sqref="F96:F98">
    <cfRule type="expression" dxfId="41" priority="53" stopIfTrue="1">
      <formula>C96=1</formula>
    </cfRule>
  </conditionalFormatting>
  <conditionalFormatting sqref="C23:C27 C30:C66">
    <cfRule type="expression" dxfId="40" priority="51" stopIfTrue="1">
      <formula>XEZ23=1</formula>
    </cfRule>
  </conditionalFormatting>
  <conditionalFormatting sqref="D23:D27 D30:D66">
    <cfRule type="expression" dxfId="39" priority="52" stopIfTrue="1">
      <formula>XEZ23=1</formula>
    </cfRule>
  </conditionalFormatting>
  <conditionalFormatting sqref="C28">
    <cfRule type="expression" dxfId="38" priority="50" stopIfTrue="1">
      <formula>XFA28=1</formula>
    </cfRule>
  </conditionalFormatting>
  <conditionalFormatting sqref="D28">
    <cfRule type="expression" dxfId="37" priority="49" stopIfTrue="1">
      <formula>XEZ28=1</formula>
    </cfRule>
  </conditionalFormatting>
  <conditionalFormatting sqref="B49">
    <cfRule type="expression" dxfId="36" priority="47" stopIfTrue="1">
      <formula>XFA49=1</formula>
    </cfRule>
  </conditionalFormatting>
  <conditionalFormatting sqref="B50:B53">
    <cfRule type="expression" dxfId="35" priority="45" stopIfTrue="1">
      <formula>XFA50=1</formula>
    </cfRule>
  </conditionalFormatting>
  <conditionalFormatting sqref="B69:B70">
    <cfRule type="expression" dxfId="34" priority="42" stopIfTrue="1">
      <formula>XFA69=1</formula>
    </cfRule>
  </conditionalFormatting>
  <conditionalFormatting sqref="B73">
    <cfRule type="expression" dxfId="33" priority="41" stopIfTrue="1">
      <formula>XFA73=1</formula>
    </cfRule>
  </conditionalFormatting>
  <conditionalFormatting sqref="B92">
    <cfRule type="expression" dxfId="32" priority="40" stopIfTrue="1">
      <formula>XFA92=1</formula>
    </cfRule>
  </conditionalFormatting>
  <conditionalFormatting sqref="C75:C90">
    <cfRule type="expression" dxfId="31" priority="38" stopIfTrue="1">
      <formula>XEZ75=1</formula>
    </cfRule>
  </conditionalFormatting>
  <conditionalFormatting sqref="D75:D90">
    <cfRule type="expression" dxfId="30" priority="39" stopIfTrue="1">
      <formula>XEZ75=1</formula>
    </cfRule>
  </conditionalFormatting>
  <conditionalFormatting sqref="B107">
    <cfRule type="expression" dxfId="29" priority="37" stopIfTrue="1">
      <formula>XFA107=1</formula>
    </cfRule>
  </conditionalFormatting>
  <conditionalFormatting sqref="B114">
    <cfRule type="expression" dxfId="28" priority="36" stopIfTrue="1">
      <formula>XFA114=1</formula>
    </cfRule>
  </conditionalFormatting>
  <conditionalFormatting sqref="C94:C113">
    <cfRule type="expression" dxfId="27" priority="34" stopIfTrue="1">
      <formula>XEZ94=1</formula>
    </cfRule>
  </conditionalFormatting>
  <conditionalFormatting sqref="D94:D113">
    <cfRule type="expression" dxfId="26" priority="35" stopIfTrue="1">
      <formula>XEZ94=1</formula>
    </cfRule>
  </conditionalFormatting>
  <conditionalFormatting sqref="B118">
    <cfRule type="expression" dxfId="25" priority="32" stopIfTrue="1">
      <formula>XFA118=1</formula>
    </cfRule>
  </conditionalFormatting>
  <conditionalFormatting sqref="C116:C117">
    <cfRule type="expression" dxfId="24" priority="30" stopIfTrue="1">
      <formula>XEZ116=1</formula>
    </cfRule>
  </conditionalFormatting>
  <conditionalFormatting sqref="D116:D117">
    <cfRule type="expression" dxfId="23" priority="31" stopIfTrue="1">
      <formula>XEZ116=1</formula>
    </cfRule>
  </conditionalFormatting>
  <conditionalFormatting sqref="B129">
    <cfRule type="expression" dxfId="22" priority="28" stopIfTrue="1">
      <formula>XFA129=1</formula>
    </cfRule>
  </conditionalFormatting>
  <conditionalFormatting sqref="C120:C128">
    <cfRule type="expression" dxfId="21" priority="26" stopIfTrue="1">
      <formula>XEZ120=1</formula>
    </cfRule>
  </conditionalFormatting>
  <conditionalFormatting sqref="D120:D128">
    <cfRule type="expression" dxfId="20" priority="27" stopIfTrue="1">
      <formula>XEZ120=1</formula>
    </cfRule>
  </conditionalFormatting>
  <conditionalFormatting sqref="B135">
    <cfRule type="expression" dxfId="19" priority="25" stopIfTrue="1">
      <formula>XFA135=1</formula>
    </cfRule>
  </conditionalFormatting>
  <conditionalFormatting sqref="B141">
    <cfRule type="expression" dxfId="18" priority="23" stopIfTrue="1">
      <formula>XFA141=1</formula>
    </cfRule>
  </conditionalFormatting>
  <conditionalFormatting sqref="B144:B145">
    <cfRule type="expression" dxfId="17" priority="22" stopIfTrue="1">
      <formula>XFA144=1</formula>
    </cfRule>
  </conditionalFormatting>
  <conditionalFormatting sqref="B151:B152">
    <cfRule type="expression" dxfId="16" priority="21" stopIfTrue="1">
      <formula>XFA151=1</formula>
    </cfRule>
  </conditionalFormatting>
  <conditionalFormatting sqref="B157">
    <cfRule type="expression" dxfId="15" priority="19" stopIfTrue="1">
      <formula>XFA157=1</formula>
    </cfRule>
  </conditionalFormatting>
  <conditionalFormatting sqref="C154:C156">
    <cfRule type="expression" dxfId="14" priority="17" stopIfTrue="1">
      <formula>XEZ154=1</formula>
    </cfRule>
  </conditionalFormatting>
  <conditionalFormatting sqref="D154:D156">
    <cfRule type="expression" dxfId="13" priority="18" stopIfTrue="1">
      <formula>XEZ154=1</formula>
    </cfRule>
  </conditionalFormatting>
  <conditionalFormatting sqref="B162">
    <cfRule type="expression" dxfId="12" priority="16" stopIfTrue="1">
      <formula>XFA162=1</formula>
    </cfRule>
  </conditionalFormatting>
  <conditionalFormatting sqref="C159:C161">
    <cfRule type="expression" dxfId="11" priority="14" stopIfTrue="1">
      <formula>XEZ159=1</formula>
    </cfRule>
  </conditionalFormatting>
  <conditionalFormatting sqref="D159:D161">
    <cfRule type="expression" dxfId="10" priority="15" stopIfTrue="1">
      <formula>XEZ159=1</formula>
    </cfRule>
  </conditionalFormatting>
  <conditionalFormatting sqref="B165">
    <cfRule type="expression" dxfId="9" priority="13" stopIfTrue="1">
      <formula>XFA165=1</formula>
    </cfRule>
  </conditionalFormatting>
  <conditionalFormatting sqref="B168">
    <cfRule type="expression" dxfId="8" priority="12" stopIfTrue="1">
      <formula>XFA168=1</formula>
    </cfRule>
  </conditionalFormatting>
  <conditionalFormatting sqref="B171">
    <cfRule type="expression" dxfId="7" priority="11" stopIfTrue="1">
      <formula>XFA171=1</formula>
    </cfRule>
  </conditionalFormatting>
  <conditionalFormatting sqref="B179">
    <cfRule type="expression" dxfId="6" priority="10" stopIfTrue="1">
      <formula>XFA179=1</formula>
    </cfRule>
  </conditionalFormatting>
  <conditionalFormatting sqref="B183">
    <cfRule type="expression" dxfId="5" priority="8" stopIfTrue="1">
      <formula>XFA183=1</formula>
    </cfRule>
  </conditionalFormatting>
  <conditionalFormatting sqref="B187">
    <cfRule type="expression" dxfId="4" priority="6" stopIfTrue="1">
      <formula>XFA187=1</formula>
    </cfRule>
  </conditionalFormatting>
  <conditionalFormatting sqref="B192:B193">
    <cfRule type="expression" dxfId="3" priority="5" stopIfTrue="1">
      <formula>XFA192=1</formula>
    </cfRule>
  </conditionalFormatting>
  <conditionalFormatting sqref="F47">
    <cfRule type="expression" dxfId="2" priority="1" stopIfTrue="1">
      <formula>XFC47=1</formula>
    </cfRule>
  </conditionalFormatting>
  <conditionalFormatting sqref="G47">
    <cfRule type="expression" dxfId="1" priority="2" stopIfTrue="1">
      <formula>XFC47=1</formula>
    </cfRule>
  </conditionalFormatting>
  <pageMargins left="0.19685039370078741" right="0.23622047244094491" top="0.78740157480314965" bottom="0.43307086614173229" header="0" footer="0"/>
  <pageSetup paperSize="9" scale="67" orientation="landscape"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L17"/>
  <sheetViews>
    <sheetView showZeros="0" workbookViewId="0">
      <pane xSplit="2" ySplit="6" topLeftCell="C10" activePane="bottomRight" state="frozen"/>
      <selection activeCell="F9" sqref="F9"/>
      <selection pane="topRight" activeCell="F9" sqref="F9"/>
      <selection pane="bottomLeft" activeCell="F9" sqref="F9"/>
      <selection pane="bottomRight" activeCell="G13" sqref="G13"/>
    </sheetView>
  </sheetViews>
  <sheetFormatPr defaultColWidth="11.140625" defaultRowHeight="12.75" x14ac:dyDescent="0.2"/>
  <cols>
    <col min="1" max="1" width="8.85546875" style="45" customWidth="1"/>
    <col min="2" max="2" width="36.140625" style="50" customWidth="1"/>
    <col min="3" max="3" width="14.85546875" style="45" customWidth="1"/>
    <col min="4" max="4" width="13.85546875" style="45" customWidth="1"/>
    <col min="5" max="5" width="11.140625" style="45" customWidth="1"/>
    <col min="6" max="6" width="14.5703125" style="45" customWidth="1"/>
    <col min="7" max="7" width="15" style="45" customWidth="1"/>
    <col min="8" max="8" width="11.140625" style="45" customWidth="1"/>
    <col min="9" max="9" width="15.140625" style="45" customWidth="1"/>
    <col min="10" max="10" width="16.42578125" style="45" customWidth="1"/>
    <col min="11" max="11" width="11.140625" style="45"/>
    <col min="12" max="12" width="14.140625" style="45" bestFit="1" customWidth="1"/>
    <col min="13" max="16384" width="11.140625" style="45"/>
  </cols>
  <sheetData>
    <row r="1" spans="1:12" ht="15.75" x14ac:dyDescent="0.25">
      <c r="A1" s="337" t="s">
        <v>15</v>
      </c>
      <c r="B1" s="337"/>
      <c r="C1" s="337"/>
      <c r="D1" s="337"/>
      <c r="E1" s="337"/>
      <c r="F1" s="337"/>
      <c r="G1" s="337"/>
      <c r="H1" s="337"/>
      <c r="I1" s="337"/>
      <c r="J1" s="337"/>
      <c r="K1" s="337"/>
    </row>
    <row r="2" spans="1:12" ht="15.75" x14ac:dyDescent="0.25">
      <c r="A2" s="337" t="s">
        <v>703</v>
      </c>
      <c r="B2" s="337"/>
      <c r="C2" s="337"/>
      <c r="D2" s="337"/>
      <c r="E2" s="337"/>
      <c r="F2" s="337"/>
      <c r="G2" s="337"/>
      <c r="H2" s="337"/>
      <c r="I2" s="337"/>
      <c r="J2" s="337"/>
      <c r="K2" s="337"/>
    </row>
    <row r="3" spans="1:12" x14ac:dyDescent="0.2">
      <c r="A3" s="46"/>
      <c r="B3" s="46"/>
      <c r="C3" s="46"/>
      <c r="D3" s="46"/>
      <c r="E3" s="46"/>
      <c r="F3" s="46"/>
      <c r="G3" s="46"/>
      <c r="H3" s="46"/>
      <c r="I3" s="47" t="s">
        <v>16</v>
      </c>
      <c r="J3" s="46"/>
      <c r="K3" s="46"/>
    </row>
    <row r="4" spans="1:12" s="118" customFormat="1" ht="12" x14ac:dyDescent="0.2">
      <c r="A4" s="338" t="s">
        <v>439</v>
      </c>
      <c r="B4" s="339" t="s">
        <v>628</v>
      </c>
      <c r="C4" s="340" t="s">
        <v>146</v>
      </c>
      <c r="D4" s="340"/>
      <c r="E4" s="340"/>
      <c r="F4" s="340" t="s">
        <v>629</v>
      </c>
      <c r="G4" s="340"/>
      <c r="H4" s="340"/>
      <c r="I4" s="340" t="s">
        <v>148</v>
      </c>
      <c r="J4" s="340"/>
      <c r="K4" s="340"/>
    </row>
    <row r="5" spans="1:12" s="118" customFormat="1" ht="12.95" customHeight="1" x14ac:dyDescent="0.2">
      <c r="A5" s="338"/>
      <c r="B5" s="339"/>
      <c r="C5" s="3" t="s">
        <v>518</v>
      </c>
      <c r="D5" s="3" t="s">
        <v>343</v>
      </c>
      <c r="E5" s="3" t="s">
        <v>149</v>
      </c>
      <c r="F5" s="3" t="s">
        <v>518</v>
      </c>
      <c r="G5" s="3" t="s">
        <v>343</v>
      </c>
      <c r="H5" s="3" t="s">
        <v>150</v>
      </c>
      <c r="I5" s="3" t="s">
        <v>518</v>
      </c>
      <c r="J5" s="3" t="s">
        <v>343</v>
      </c>
      <c r="K5" s="3" t="s">
        <v>150</v>
      </c>
    </row>
    <row r="6" spans="1:12" s="118" customFormat="1" ht="42.95" customHeight="1" x14ac:dyDescent="0.2">
      <c r="A6" s="338"/>
      <c r="B6" s="339"/>
      <c r="C6" s="3"/>
      <c r="D6" s="3"/>
      <c r="E6" s="3"/>
      <c r="F6" s="3"/>
      <c r="G6" s="3"/>
      <c r="H6" s="3"/>
      <c r="I6" s="3"/>
      <c r="J6" s="3"/>
      <c r="K6" s="3"/>
    </row>
    <row r="7" spans="1:12" s="48" customFormat="1" ht="68.45" customHeight="1" x14ac:dyDescent="0.2">
      <c r="A7" s="31" t="s">
        <v>169</v>
      </c>
      <c r="B7" s="181" t="s">
        <v>582</v>
      </c>
      <c r="C7" s="55">
        <f>C8+C9</f>
        <v>16103800</v>
      </c>
      <c r="D7" s="55">
        <f>D8+D9</f>
        <v>10323206</v>
      </c>
      <c r="E7" s="56">
        <f t="shared" ref="E7:E13" si="0">IF(C7=0,0,D7/C7*100)</f>
        <v>64.104161750642703</v>
      </c>
      <c r="F7" s="55">
        <f>F8+F9</f>
        <v>11064200</v>
      </c>
      <c r="G7" s="55">
        <f>G8+G9</f>
        <v>8575000</v>
      </c>
      <c r="H7" s="56">
        <f t="shared" ref="H7:H12" si="1">IF(F7=0,0,G7/F7*100)</f>
        <v>77.502214348981397</v>
      </c>
      <c r="I7" s="55">
        <f>I8+I9</f>
        <v>27168000</v>
      </c>
      <c r="J7" s="55">
        <f>J8+J9</f>
        <v>18898206</v>
      </c>
      <c r="K7" s="56">
        <f t="shared" ref="K7:K13" si="2">IF(I7=0,0,J7/I7*100)</f>
        <v>69.560534452296821</v>
      </c>
      <c r="L7" s="79"/>
    </row>
    <row r="8" spans="1:12" ht="88.9" customHeight="1" x14ac:dyDescent="0.2">
      <c r="A8" s="57">
        <v>2718821</v>
      </c>
      <c r="B8" s="191" t="s">
        <v>696</v>
      </c>
      <c r="C8" s="36">
        <v>6603800</v>
      </c>
      <c r="D8" s="36">
        <v>2653206</v>
      </c>
      <c r="E8" s="60">
        <f t="shared" si="0"/>
        <v>40.176958720736543</v>
      </c>
      <c r="F8" s="36">
        <v>2264200</v>
      </c>
      <c r="G8" s="36">
        <v>1000000</v>
      </c>
      <c r="H8" s="60">
        <f t="shared" si="1"/>
        <v>44.165709742955563</v>
      </c>
      <c r="I8" s="61">
        <f>C8+F8</f>
        <v>8868000</v>
      </c>
      <c r="J8" s="62">
        <f>D8+G8</f>
        <v>3653206</v>
      </c>
      <c r="K8" s="60">
        <f t="shared" si="2"/>
        <v>41.195376635092465</v>
      </c>
    </row>
    <row r="9" spans="1:12" ht="47.25" x14ac:dyDescent="0.2">
      <c r="A9" s="57">
        <v>2718831</v>
      </c>
      <c r="B9" s="58" t="s">
        <v>66</v>
      </c>
      <c r="C9" s="36">
        <v>9500000</v>
      </c>
      <c r="D9" s="36">
        <v>7670000</v>
      </c>
      <c r="E9" s="60">
        <f t="shared" si="0"/>
        <v>80.736842105263165</v>
      </c>
      <c r="F9" s="36">
        <v>8800000</v>
      </c>
      <c r="G9" s="36">
        <v>7575000</v>
      </c>
      <c r="H9" s="60">
        <f t="shared" si="1"/>
        <v>86.079545454545453</v>
      </c>
      <c r="I9" s="61">
        <f>C9+F9</f>
        <v>18300000</v>
      </c>
      <c r="J9" s="62">
        <f>D9+G9</f>
        <v>15245000</v>
      </c>
      <c r="K9" s="60">
        <f t="shared" si="2"/>
        <v>83.306010928961754</v>
      </c>
    </row>
    <row r="10" spans="1:12" s="48" customFormat="1" ht="36" customHeight="1" x14ac:dyDescent="0.2">
      <c r="A10" s="53">
        <v>3710000</v>
      </c>
      <c r="B10" s="54" t="s">
        <v>48</v>
      </c>
      <c r="C10" s="64">
        <f>SUM(C11:C12)</f>
        <v>0</v>
      </c>
      <c r="D10" s="64">
        <f>SUM(D11:D12)</f>
        <v>0</v>
      </c>
      <c r="E10" s="56">
        <f t="shared" si="0"/>
        <v>0</v>
      </c>
      <c r="F10" s="64">
        <f>SUM(F11:F12)</f>
        <v>-11100000</v>
      </c>
      <c r="G10" s="64">
        <f>SUM(G11:G12)</f>
        <v>-10188219.300000001</v>
      </c>
      <c r="H10" s="56">
        <f t="shared" si="1"/>
        <v>91.78575945945947</v>
      </c>
      <c r="I10" s="64">
        <f>SUM(I11:I12)</f>
        <v>-11100000</v>
      </c>
      <c r="J10" s="64">
        <f>SUM(J11:J12)</f>
        <v>-10188219.300000001</v>
      </c>
      <c r="K10" s="56">
        <f t="shared" si="2"/>
        <v>91.78575945945947</v>
      </c>
    </row>
    <row r="11" spans="1:12" ht="99.6" customHeight="1" x14ac:dyDescent="0.2">
      <c r="A11" s="57">
        <v>3718822</v>
      </c>
      <c r="B11" s="58" t="s">
        <v>697</v>
      </c>
      <c r="C11" s="65"/>
      <c r="D11" s="65"/>
      <c r="E11" s="60">
        <f t="shared" si="0"/>
        <v>0</v>
      </c>
      <c r="F11" s="36">
        <v>-2300000</v>
      </c>
      <c r="G11" s="36">
        <v>-2088219.3</v>
      </c>
      <c r="H11" s="60">
        <f t="shared" si="1"/>
        <v>90.792143478260869</v>
      </c>
      <c r="I11" s="61">
        <f>C11+F11</f>
        <v>-2300000</v>
      </c>
      <c r="J11" s="62">
        <f>D11+G11</f>
        <v>-2088219.3</v>
      </c>
      <c r="K11" s="60">
        <f t="shared" si="2"/>
        <v>90.792143478260869</v>
      </c>
    </row>
    <row r="12" spans="1:12" ht="49.9" customHeight="1" x14ac:dyDescent="0.2">
      <c r="A12" s="57">
        <v>3718832</v>
      </c>
      <c r="B12" s="58" t="s">
        <v>67</v>
      </c>
      <c r="C12" s="65"/>
      <c r="D12" s="65"/>
      <c r="E12" s="60">
        <f t="shared" si="0"/>
        <v>0</v>
      </c>
      <c r="F12" s="36">
        <v>-8800000</v>
      </c>
      <c r="G12" s="36">
        <v>-8100000</v>
      </c>
      <c r="H12" s="60">
        <f t="shared" si="1"/>
        <v>92.045454545454547</v>
      </c>
      <c r="I12" s="61">
        <f>C12+F12</f>
        <v>-8800000</v>
      </c>
      <c r="J12" s="62">
        <f>D12+G12</f>
        <v>-8100000</v>
      </c>
      <c r="K12" s="60">
        <f t="shared" si="2"/>
        <v>92.045454545454547</v>
      </c>
    </row>
    <row r="13" spans="1:12" ht="15.75" x14ac:dyDescent="0.2">
      <c r="A13" s="66"/>
      <c r="B13" s="67" t="s">
        <v>68</v>
      </c>
      <c r="C13" s="64">
        <f>C7+C10</f>
        <v>16103800</v>
      </c>
      <c r="D13" s="64">
        <f>D7+D10</f>
        <v>10323206</v>
      </c>
      <c r="E13" s="56">
        <f t="shared" si="0"/>
        <v>64.104161750642703</v>
      </c>
      <c r="F13" s="64">
        <f>F7+F10</f>
        <v>-35800</v>
      </c>
      <c r="G13" s="64">
        <f>G7+G10</f>
        <v>-1613219.3000000007</v>
      </c>
      <c r="H13" s="56"/>
      <c r="I13" s="64">
        <f>I7+I10</f>
        <v>16068000</v>
      </c>
      <c r="J13" s="64">
        <f>J7+J10</f>
        <v>8709986.6999999993</v>
      </c>
      <c r="K13" s="56">
        <f t="shared" si="2"/>
        <v>54.207036967886481</v>
      </c>
    </row>
    <row r="14" spans="1:12" x14ac:dyDescent="0.2">
      <c r="A14" s="49"/>
    </row>
    <row r="15" spans="1:12" x14ac:dyDescent="0.2">
      <c r="C15" s="51"/>
      <c r="J15" s="51"/>
    </row>
    <row r="16" spans="1:12" x14ac:dyDescent="0.2">
      <c r="D16" s="52"/>
      <c r="F16" s="51"/>
    </row>
    <row r="17" spans="10:10" x14ac:dyDescent="0.2">
      <c r="J17" s="51"/>
    </row>
  </sheetData>
  <mergeCells count="16">
    <mergeCell ref="A1:K1"/>
    <mergeCell ref="A4:A6"/>
    <mergeCell ref="B4:B6"/>
    <mergeCell ref="C4:E4"/>
    <mergeCell ref="F4:H4"/>
    <mergeCell ref="I4:K4"/>
    <mergeCell ref="C5:C6"/>
    <mergeCell ref="D5:D6"/>
    <mergeCell ref="I5:I6"/>
    <mergeCell ref="A2:K2"/>
    <mergeCell ref="J5:J6"/>
    <mergeCell ref="K5:K6"/>
    <mergeCell ref="E5:E6"/>
    <mergeCell ref="F5:F6"/>
    <mergeCell ref="G5:G6"/>
    <mergeCell ref="H5:H6"/>
  </mergeCells>
  <phoneticPr fontId="0" type="noConversion"/>
  <pageMargins left="0.19685039370078741" right="0.19685039370078741" top="0.78740157480314965" bottom="0.23622047244094491" header="0" footer="0"/>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G14"/>
  <sheetViews>
    <sheetView showZeros="0" zoomScaleNormal="100" workbookViewId="0">
      <pane xSplit="1" ySplit="6" topLeftCell="B7" activePane="bottomRight" state="frozen"/>
      <selection activeCell="F9" sqref="F9"/>
      <selection pane="topRight" activeCell="F9" sqref="F9"/>
      <selection pane="bottomLeft" activeCell="F9" sqref="F9"/>
      <selection pane="bottomRight" activeCell="L13" sqref="L13"/>
    </sheetView>
  </sheetViews>
  <sheetFormatPr defaultColWidth="10.140625" defaultRowHeight="12.75" x14ac:dyDescent="0.2"/>
  <cols>
    <col min="1" max="1" width="33.28515625" style="46" customWidth="1"/>
    <col min="2" max="2" width="17.85546875" style="46" customWidth="1"/>
    <col min="3" max="4" width="17.42578125" style="46" customWidth="1"/>
    <col min="5" max="5" width="16.7109375" style="46" customWidth="1"/>
    <col min="6" max="6" width="17.42578125" style="46" customWidth="1"/>
    <col min="7" max="7" width="16.85546875" style="46" customWidth="1"/>
    <col min="8" max="8" width="13.42578125" style="46" bestFit="1" customWidth="1"/>
    <col min="9" max="16384" width="10.140625" style="46"/>
  </cols>
  <sheetData>
    <row r="1" spans="1:7" ht="12.75" customHeight="1" x14ac:dyDescent="0.25">
      <c r="A1" s="337" t="s">
        <v>69</v>
      </c>
      <c r="B1" s="337"/>
      <c r="C1" s="337"/>
      <c r="D1" s="337"/>
      <c r="E1" s="337"/>
      <c r="F1" s="337"/>
      <c r="G1" s="337"/>
    </row>
    <row r="2" spans="1:7" ht="12.75" customHeight="1" x14ac:dyDescent="0.2">
      <c r="A2" s="342" t="s">
        <v>703</v>
      </c>
      <c r="B2" s="342"/>
      <c r="C2" s="342"/>
      <c r="D2" s="342"/>
      <c r="E2" s="342"/>
      <c r="F2" s="342"/>
      <c r="G2" s="342"/>
    </row>
    <row r="3" spans="1:7" x14ac:dyDescent="0.2">
      <c r="G3" s="47" t="s">
        <v>16</v>
      </c>
    </row>
    <row r="4" spans="1:7" ht="14.25" x14ac:dyDescent="0.2">
      <c r="A4" s="343" t="s">
        <v>70</v>
      </c>
      <c r="B4" s="341" t="s">
        <v>146</v>
      </c>
      <c r="C4" s="341"/>
      <c r="D4" s="341" t="s">
        <v>629</v>
      </c>
      <c r="E4" s="341"/>
      <c r="F4" s="341" t="s">
        <v>148</v>
      </c>
      <c r="G4" s="341"/>
    </row>
    <row r="5" spans="1:7" ht="15" customHeight="1" x14ac:dyDescent="0.2">
      <c r="A5" s="343"/>
      <c r="B5" s="3" t="s">
        <v>518</v>
      </c>
      <c r="C5" s="3" t="s">
        <v>343</v>
      </c>
      <c r="D5" s="3" t="s">
        <v>518</v>
      </c>
      <c r="E5" s="3" t="s">
        <v>343</v>
      </c>
      <c r="F5" s="3" t="s">
        <v>518</v>
      </c>
      <c r="G5" s="3" t="s">
        <v>343</v>
      </c>
    </row>
    <row r="6" spans="1:7" ht="35.1" customHeight="1" x14ac:dyDescent="0.2">
      <c r="A6" s="343"/>
      <c r="B6" s="3"/>
      <c r="C6" s="3"/>
      <c r="D6" s="3"/>
      <c r="E6" s="3"/>
      <c r="F6" s="3"/>
      <c r="G6" s="3"/>
    </row>
    <row r="7" spans="1:7" ht="15.75" x14ac:dyDescent="0.2">
      <c r="A7" s="67" t="s">
        <v>71</v>
      </c>
      <c r="B7" s="69">
        <f>Доходи!C105-Видатки!C194-Кредитування!C13</f>
        <v>210273255.17000008</v>
      </c>
      <c r="C7" s="69">
        <f>Доходи!D105-Видатки!D194-Кредитування!D13</f>
        <v>408595796.81999922</v>
      </c>
      <c r="D7" s="69">
        <f>Доходи!F105-Видатки!F194-Кредитування!F13</f>
        <v>-361241660.00999987</v>
      </c>
      <c r="E7" s="107">
        <f>Доходи!H105-Видатки!H194-Кредитування!G13</f>
        <v>-69633443.820000008</v>
      </c>
      <c r="F7" s="69">
        <f>B7+D7</f>
        <v>-150968404.83999979</v>
      </c>
      <c r="G7" s="69">
        <f>C7+E7</f>
        <v>338962352.99999923</v>
      </c>
    </row>
    <row r="8" spans="1:7" s="68" customFormat="1" ht="31.5" x14ac:dyDescent="0.2">
      <c r="A8" s="72" t="s">
        <v>611</v>
      </c>
      <c r="B8" s="70">
        <f t="shared" ref="B8:G8" si="0">B9-B10+B11+B13+B14</f>
        <v>-210273255.17000002</v>
      </c>
      <c r="C8" s="70">
        <f t="shared" si="0"/>
        <v>-408595796.81999993</v>
      </c>
      <c r="D8" s="70">
        <f t="shared" si="0"/>
        <v>361241660.00999999</v>
      </c>
      <c r="E8" s="70">
        <f t="shared" si="0"/>
        <v>69633443.819999993</v>
      </c>
      <c r="F8" s="70">
        <f t="shared" si="0"/>
        <v>150968404.83999997</v>
      </c>
      <c r="G8" s="70">
        <f t="shared" si="0"/>
        <v>-338962353</v>
      </c>
    </row>
    <row r="9" spans="1:7" ht="20.45" customHeight="1" x14ac:dyDescent="0.2">
      <c r="A9" s="73" t="s">
        <v>612</v>
      </c>
      <c r="B9" s="96">
        <v>67447832.090000004</v>
      </c>
      <c r="C9" s="96">
        <v>67447832.090000004</v>
      </c>
      <c r="D9" s="106">
        <v>162427349.81999999</v>
      </c>
      <c r="E9" s="106">
        <v>219051387.28</v>
      </c>
      <c r="F9" s="71">
        <f t="shared" ref="F9:G14" si="1">B9+D9</f>
        <v>229875181.91</v>
      </c>
      <c r="G9" s="71">
        <f t="shared" si="1"/>
        <v>286499219.37</v>
      </c>
    </row>
    <row r="10" spans="1:7" ht="21" customHeight="1" x14ac:dyDescent="0.2">
      <c r="A10" s="74" t="s">
        <v>613</v>
      </c>
      <c r="B10" s="96">
        <v>5258103.37</v>
      </c>
      <c r="C10" s="96">
        <v>308482921.88999999</v>
      </c>
      <c r="D10" s="106">
        <v>73648673.700000003</v>
      </c>
      <c r="E10" s="106">
        <v>316837656.75</v>
      </c>
      <c r="F10" s="71">
        <f t="shared" si="1"/>
        <v>78906777.070000008</v>
      </c>
      <c r="G10" s="71">
        <f t="shared" si="1"/>
        <v>625320578.63999999</v>
      </c>
    </row>
    <row r="11" spans="1:7" ht="67.150000000000006" customHeight="1" x14ac:dyDescent="0.2">
      <c r="A11" s="74" t="s">
        <v>614</v>
      </c>
      <c r="B11" s="96">
        <v>-282464200</v>
      </c>
      <c r="C11" s="96">
        <v>-176561923.13</v>
      </c>
      <c r="D11" s="96">
        <v>282464200</v>
      </c>
      <c r="E11" s="96">
        <v>176561923.13</v>
      </c>
      <c r="F11" s="71">
        <f t="shared" si="1"/>
        <v>0</v>
      </c>
      <c r="G11" s="71">
        <f t="shared" si="1"/>
        <v>0</v>
      </c>
    </row>
    <row r="12" spans="1:7" ht="24" hidden="1" customHeight="1" x14ac:dyDescent="0.2">
      <c r="A12" s="74" t="s">
        <v>615</v>
      </c>
      <c r="B12" s="116"/>
      <c r="C12" s="117"/>
      <c r="D12" s="116"/>
      <c r="E12" s="106"/>
      <c r="F12" s="71">
        <f t="shared" si="1"/>
        <v>0</v>
      </c>
      <c r="G12" s="71">
        <f t="shared" si="1"/>
        <v>0</v>
      </c>
    </row>
    <row r="13" spans="1:7" ht="31.5" x14ac:dyDescent="0.25">
      <c r="A13" s="258" t="s">
        <v>399</v>
      </c>
      <c r="B13" s="96">
        <v>10001216.109999999</v>
      </c>
      <c r="C13" s="96">
        <v>9001216.1099999994</v>
      </c>
      <c r="D13" s="106">
        <v>-10001216.109999999</v>
      </c>
      <c r="E13" s="96">
        <v>-9001216.1099999994</v>
      </c>
      <c r="F13" s="71">
        <f t="shared" si="1"/>
        <v>0</v>
      </c>
      <c r="G13" s="71">
        <f t="shared" si="1"/>
        <v>0</v>
      </c>
    </row>
    <row r="14" spans="1:7" ht="15.75" x14ac:dyDescent="0.25">
      <c r="A14" s="170" t="s">
        <v>615</v>
      </c>
      <c r="B14" s="259"/>
      <c r="C14" s="260"/>
      <c r="D14" s="260"/>
      <c r="E14" s="259">
        <v>-140993.73000000001</v>
      </c>
      <c r="F14" s="71">
        <f t="shared" si="1"/>
        <v>0</v>
      </c>
      <c r="G14" s="71">
        <f t="shared" si="1"/>
        <v>-140993.73000000001</v>
      </c>
    </row>
  </sheetData>
  <mergeCells count="12">
    <mergeCell ref="A1:G1"/>
    <mergeCell ref="A2:G2"/>
    <mergeCell ref="B4:C4"/>
    <mergeCell ref="D4:E4"/>
    <mergeCell ref="A4:A6"/>
    <mergeCell ref="F5:F6"/>
    <mergeCell ref="G5:G6"/>
    <mergeCell ref="B5:B6"/>
    <mergeCell ref="F4:G4"/>
    <mergeCell ref="C5:C6"/>
    <mergeCell ref="E5:E6"/>
    <mergeCell ref="D5:D6"/>
  </mergeCells>
  <phoneticPr fontId="45" type="noConversion"/>
  <pageMargins left="0.62992125984251968" right="3.937007874015748E-2"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Q154"/>
  <sheetViews>
    <sheetView showZeros="0" zoomScale="75" zoomScaleNormal="75" workbookViewId="0">
      <pane xSplit="2" ySplit="5" topLeftCell="C148" activePane="bottomRight" state="frozen"/>
      <selection pane="topRight" activeCell="C1" sqref="C1"/>
      <selection pane="bottomLeft" activeCell="A6" sqref="A6"/>
      <selection pane="bottomRight" activeCell="D161" sqref="D161"/>
    </sheetView>
  </sheetViews>
  <sheetFormatPr defaultRowHeight="12.75" x14ac:dyDescent="0.2"/>
  <cols>
    <col min="1" max="1" width="11.5703125" style="77" customWidth="1"/>
    <col min="2" max="2" width="38.28515625" style="8" customWidth="1"/>
    <col min="3" max="3" width="17.42578125" customWidth="1"/>
    <col min="4" max="4" width="17.28515625" customWidth="1"/>
    <col min="5" max="5" width="11.5703125" customWidth="1"/>
    <col min="6" max="6" width="16.5703125" customWidth="1"/>
    <col min="7" max="7" width="16.28515625" customWidth="1"/>
    <col min="8" max="8" width="17.28515625" customWidth="1"/>
    <col min="9" max="9" width="10.28515625" customWidth="1"/>
    <col min="10" max="10" width="16.28515625" customWidth="1"/>
    <col min="11" max="11" width="17.7109375" customWidth="1"/>
    <col min="12" max="12" width="18" customWidth="1"/>
    <col min="13" max="13" width="7.7109375" customWidth="1"/>
    <col min="14" max="14" width="17.42578125" bestFit="1" customWidth="1"/>
    <col min="16" max="16" width="17.5703125" bestFit="1" customWidth="1"/>
    <col min="17" max="17" width="23" customWidth="1"/>
  </cols>
  <sheetData>
    <row r="1" spans="1:17" ht="15.75" x14ac:dyDescent="0.25">
      <c r="A1" s="2" t="s">
        <v>704</v>
      </c>
      <c r="B1" s="2"/>
      <c r="C1" s="2"/>
      <c r="D1" s="2"/>
      <c r="E1" s="2"/>
      <c r="F1" s="2"/>
      <c r="G1" s="2"/>
      <c r="H1" s="2"/>
      <c r="I1" s="2"/>
      <c r="J1" s="2"/>
      <c r="K1" s="2"/>
      <c r="L1" s="2"/>
      <c r="M1" s="2"/>
    </row>
    <row r="2" spans="1:17" ht="15.75" x14ac:dyDescent="0.2">
      <c r="D2" s="201"/>
      <c r="F2" s="75"/>
      <c r="H2" s="97"/>
      <c r="I2" s="75"/>
      <c r="M2" s="14" t="s">
        <v>556</v>
      </c>
    </row>
    <row r="3" spans="1:17" ht="16.899999999999999" customHeight="1" x14ac:dyDescent="0.2">
      <c r="A3" s="348" t="s">
        <v>144</v>
      </c>
      <c r="B3" s="349" t="s">
        <v>145</v>
      </c>
      <c r="C3" s="346" t="s">
        <v>146</v>
      </c>
      <c r="D3" s="346"/>
      <c r="E3" s="346"/>
      <c r="F3" s="346"/>
      <c r="G3" s="346" t="s">
        <v>147</v>
      </c>
      <c r="H3" s="346"/>
      <c r="I3" s="346"/>
      <c r="J3" s="346"/>
      <c r="K3" s="346" t="s">
        <v>148</v>
      </c>
      <c r="L3" s="346"/>
      <c r="M3" s="346"/>
      <c r="N3" s="346"/>
    </row>
    <row r="4" spans="1:17" ht="28.15" customHeight="1" x14ac:dyDescent="0.2">
      <c r="A4" s="348"/>
      <c r="B4" s="349"/>
      <c r="C4" s="344">
        <v>45200</v>
      </c>
      <c r="D4" s="344">
        <v>45566</v>
      </c>
      <c r="E4" s="345" t="s">
        <v>686</v>
      </c>
      <c r="F4" s="347" t="s">
        <v>514</v>
      </c>
      <c r="G4" s="344">
        <v>45200</v>
      </c>
      <c r="H4" s="344">
        <v>45566</v>
      </c>
      <c r="I4" s="345" t="s">
        <v>686</v>
      </c>
      <c r="J4" s="347" t="s">
        <v>514</v>
      </c>
      <c r="K4" s="344">
        <v>45200</v>
      </c>
      <c r="L4" s="344">
        <v>45566</v>
      </c>
      <c r="M4" s="345" t="s">
        <v>686</v>
      </c>
      <c r="N4" s="347" t="s">
        <v>514</v>
      </c>
    </row>
    <row r="5" spans="1:17" ht="27.6" customHeight="1" x14ac:dyDescent="0.2">
      <c r="A5" s="348"/>
      <c r="B5" s="349"/>
      <c r="C5" s="345"/>
      <c r="D5" s="345"/>
      <c r="E5" s="345"/>
      <c r="F5" s="347"/>
      <c r="G5" s="345"/>
      <c r="H5" s="345"/>
      <c r="I5" s="345"/>
      <c r="J5" s="347"/>
      <c r="K5" s="345"/>
      <c r="L5" s="345"/>
      <c r="M5" s="345"/>
      <c r="N5" s="347"/>
    </row>
    <row r="6" spans="1:17" s="9" customFormat="1" ht="24" customHeight="1" x14ac:dyDescent="0.2">
      <c r="A6" s="164"/>
      <c r="B6" s="196" t="s">
        <v>515</v>
      </c>
      <c r="C6" s="197">
        <f>C36+C37</f>
        <v>1906422523.1000001</v>
      </c>
      <c r="D6" s="197">
        <f>D36+D37</f>
        <v>1913148722.5899999</v>
      </c>
      <c r="E6" s="202">
        <f>IF(C6=0,0,D6/C6*100)</f>
        <v>100.35281787791</v>
      </c>
      <c r="F6" s="140">
        <f>D6-C6</f>
        <v>6726199.4899997711</v>
      </c>
      <c r="G6" s="197">
        <f t="shared" ref="G6:L6" si="0">G36+G37</f>
        <v>473564737.38</v>
      </c>
      <c r="H6" s="197">
        <f t="shared" si="0"/>
        <v>302736362.78999996</v>
      </c>
      <c r="I6" s="198">
        <f>IF(G6=0,0,H6/G6*100)</f>
        <v>63.927133693460981</v>
      </c>
      <c r="J6" s="141">
        <f>H6-G6</f>
        <v>-170828374.59000003</v>
      </c>
      <c r="K6" s="197">
        <f t="shared" si="0"/>
        <v>2379987260.4800005</v>
      </c>
      <c r="L6" s="197">
        <f t="shared" si="0"/>
        <v>2215885085.3800001</v>
      </c>
      <c r="M6" s="202">
        <f>IF(K6=0,0,L6/K6*100)</f>
        <v>93.104913718449751</v>
      </c>
      <c r="N6" s="139">
        <f>L6-K6</f>
        <v>-164102175.10000038</v>
      </c>
    </row>
    <row r="7" spans="1:17" s="9" customFormat="1" ht="22.15" customHeight="1" x14ac:dyDescent="0.2">
      <c r="A7" s="121">
        <v>10000000</v>
      </c>
      <c r="B7" s="122" t="s">
        <v>486</v>
      </c>
      <c r="C7" s="123">
        <f>C8+C13+C16</f>
        <v>1245989441.8100002</v>
      </c>
      <c r="D7" s="123">
        <f>D8+D13+D16</f>
        <v>1045170761.9599999</v>
      </c>
      <c r="E7" s="203">
        <f>IF(C7=0,0,D7/C7*100)</f>
        <v>83.8827944193268</v>
      </c>
      <c r="F7" s="124">
        <f t="shared" ref="F7:F72" si="1">D7-C7</f>
        <v>-200818679.85000026</v>
      </c>
      <c r="G7" s="123">
        <f>G8+G13+G16+G11</f>
        <v>4049972.4999999995</v>
      </c>
      <c r="H7" s="123">
        <f>H8+H13+H16+H11</f>
        <v>5274086.3099999996</v>
      </c>
      <c r="I7" s="199">
        <f>IF(G7=0,0,H7/G7*100)</f>
        <v>130.22523757877369</v>
      </c>
      <c r="J7" s="125">
        <f t="shared" ref="J7:J72" si="2">H7-G7</f>
        <v>1224113.81</v>
      </c>
      <c r="K7" s="123">
        <f>K8+K13+K16+K11</f>
        <v>1250039414.3100002</v>
      </c>
      <c r="L7" s="123">
        <f>L8+L13+L16+L11</f>
        <v>1050444848.2699999</v>
      </c>
      <c r="M7" s="203">
        <f>IF(K7=0,0,L7/K7*100)</f>
        <v>84.032938181379421</v>
      </c>
      <c r="N7" s="126">
        <f t="shared" ref="N7:N72" si="3">L7-K7</f>
        <v>-199594566.04000032</v>
      </c>
      <c r="Q7" s="101"/>
    </row>
    <row r="8" spans="1:17" s="9" customFormat="1" ht="54.6" customHeight="1" x14ac:dyDescent="0.2">
      <c r="A8" s="121">
        <v>11000000</v>
      </c>
      <c r="B8" s="122" t="s">
        <v>487</v>
      </c>
      <c r="C8" s="123">
        <f>SUM(C9:C10)</f>
        <v>1233518671.6400001</v>
      </c>
      <c r="D8" s="123">
        <f>SUM(D9:D10)</f>
        <v>1030189739.3199999</v>
      </c>
      <c r="E8" s="203">
        <f>IF(C8=0,0,D8/C8*100)</f>
        <v>83.516347421829593</v>
      </c>
      <c r="F8" s="124">
        <f t="shared" si="1"/>
        <v>-203328932.32000017</v>
      </c>
      <c r="G8" s="123">
        <f>SUM(G9:G10)</f>
        <v>0</v>
      </c>
      <c r="H8" s="123">
        <f>SUM(H9:H10)</f>
        <v>0</v>
      </c>
      <c r="I8" s="199">
        <f t="shared" ref="I8:I58" si="4">IF(G8=0,0,H8/G8*100)</f>
        <v>0</v>
      </c>
      <c r="J8" s="125">
        <f t="shared" si="2"/>
        <v>0</v>
      </c>
      <c r="K8" s="123">
        <f>SUM(K9:K10)</f>
        <v>1233518671.6400001</v>
      </c>
      <c r="L8" s="123">
        <f>SUM(L9:L10)</f>
        <v>1030189739.3199999</v>
      </c>
      <c r="M8" s="203">
        <f>IF(K8=0,0,L8/K8*100)</f>
        <v>83.516347421829593</v>
      </c>
      <c r="N8" s="126">
        <f t="shared" si="3"/>
        <v>-203328932.32000017</v>
      </c>
      <c r="P8" s="101"/>
    </row>
    <row r="9" spans="1:17" s="76" customFormat="1" ht="38.450000000000003" customHeight="1" x14ac:dyDescent="0.2">
      <c r="A9" s="127">
        <v>11010000</v>
      </c>
      <c r="B9" s="128" t="s">
        <v>488</v>
      </c>
      <c r="C9" s="18">
        <v>1162809769.2</v>
      </c>
      <c r="D9" s="166">
        <v>808297697.67999995</v>
      </c>
      <c r="E9" s="204">
        <f>IF(C9=0,0,D9/C9*100)</f>
        <v>69.512461891002147</v>
      </c>
      <c r="F9" s="130">
        <f t="shared" si="1"/>
        <v>-354512071.5200001</v>
      </c>
      <c r="G9" s="309"/>
      <c r="H9" s="309">
        <v>0</v>
      </c>
      <c r="I9" s="200">
        <f t="shared" si="4"/>
        <v>0</v>
      </c>
      <c r="J9" s="131">
        <f t="shared" si="2"/>
        <v>0</v>
      </c>
      <c r="K9" s="18">
        <f>C9+G9</f>
        <v>1162809769.2</v>
      </c>
      <c r="L9" s="18">
        <f>D9+H9</f>
        <v>808297697.67999995</v>
      </c>
      <c r="M9" s="204">
        <f>IF(K9=0,0,L9/K9*100)</f>
        <v>69.512461891002147</v>
      </c>
      <c r="N9" s="132">
        <f t="shared" si="3"/>
        <v>-354512071.5200001</v>
      </c>
      <c r="P9" s="108"/>
    </row>
    <row r="10" spans="1:17" s="76" customFormat="1" ht="21.6" customHeight="1" x14ac:dyDescent="0.2">
      <c r="A10" s="127">
        <v>11020000</v>
      </c>
      <c r="B10" s="128" t="s">
        <v>476</v>
      </c>
      <c r="C10" s="18">
        <v>70708902.439999998</v>
      </c>
      <c r="D10" s="166">
        <v>221892041.63999999</v>
      </c>
      <c r="E10" s="204">
        <f t="shared" ref="E10:E53" si="5">IF(C10=0,0,D10/C10*100)</f>
        <v>313.81061504707463</v>
      </c>
      <c r="F10" s="130">
        <f t="shared" si="1"/>
        <v>151183139.19999999</v>
      </c>
      <c r="G10" s="309"/>
      <c r="H10" s="309">
        <v>0</v>
      </c>
      <c r="I10" s="200">
        <f t="shared" si="4"/>
        <v>0</v>
      </c>
      <c r="J10" s="131">
        <f t="shared" si="2"/>
        <v>0</v>
      </c>
      <c r="K10" s="18">
        <f>C10+G10</f>
        <v>70708902.439999998</v>
      </c>
      <c r="L10" s="18">
        <f>D10+H10</f>
        <v>221892041.63999999</v>
      </c>
      <c r="M10" s="204">
        <f t="shared" ref="M10:M55" si="6">IF(K10=0,0,L10/K10*100)</f>
        <v>313.81061504707463</v>
      </c>
      <c r="N10" s="132">
        <f t="shared" si="3"/>
        <v>151183139.19999999</v>
      </c>
    </row>
    <row r="11" spans="1:17" s="76" customFormat="1" ht="21.6" customHeight="1" x14ac:dyDescent="0.2">
      <c r="A11" s="121">
        <v>12000000</v>
      </c>
      <c r="B11" s="122" t="s">
        <v>397</v>
      </c>
      <c r="C11" s="18"/>
      <c r="D11" s="166"/>
      <c r="E11" s="204">
        <f>IF(C11=0,0,D11/C11*100)</f>
        <v>0</v>
      </c>
      <c r="F11" s="130">
        <f>D11-C11</f>
        <v>0</v>
      </c>
      <c r="G11" s="310">
        <f>G12</f>
        <v>268.3</v>
      </c>
      <c r="H11" s="310">
        <f>H12</f>
        <v>10832.06</v>
      </c>
      <c r="I11" s="200">
        <f>IF(G11=0,0,H11/G11*100)</f>
        <v>4037.2940737979866</v>
      </c>
      <c r="J11" s="131">
        <f>H11-G11</f>
        <v>10563.76</v>
      </c>
      <c r="K11" s="16">
        <f>K12</f>
        <v>268.3</v>
      </c>
      <c r="L11" s="16">
        <f>L12</f>
        <v>10832.06</v>
      </c>
      <c r="M11" s="204">
        <f>IF(K11=0,0,L11/K11*100)</f>
        <v>4037.2940737979866</v>
      </c>
      <c r="N11" s="132">
        <f>L11-K11</f>
        <v>10563.76</v>
      </c>
    </row>
    <row r="12" spans="1:17" s="76" customFormat="1" ht="47.25" x14ac:dyDescent="0.2">
      <c r="A12" s="253">
        <v>12020900</v>
      </c>
      <c r="B12" s="11" t="s">
        <v>398</v>
      </c>
      <c r="C12" s="18"/>
      <c r="D12" s="166"/>
      <c r="E12" s="204">
        <f>IF(C12=0,0,D12/C12*100)</f>
        <v>0</v>
      </c>
      <c r="F12" s="130">
        <f>D12-C12</f>
        <v>0</v>
      </c>
      <c r="G12" s="309">
        <v>268.3</v>
      </c>
      <c r="H12" s="309">
        <v>10832.06</v>
      </c>
      <c r="I12" s="200">
        <f>IF(G12=0,0,H12/G12*100)</f>
        <v>4037.2940737979866</v>
      </c>
      <c r="J12" s="131">
        <f>H12-G12</f>
        <v>10563.76</v>
      </c>
      <c r="K12" s="18">
        <f>C12+G12</f>
        <v>268.3</v>
      </c>
      <c r="L12" s="18">
        <f>D12+H12</f>
        <v>10832.06</v>
      </c>
      <c r="M12" s="204">
        <f>IF(K12=0,0,L12/K12*100)</f>
        <v>4037.2940737979866</v>
      </c>
      <c r="N12" s="132">
        <f>L12-K12</f>
        <v>10563.76</v>
      </c>
    </row>
    <row r="13" spans="1:17" s="9" customFormat="1" ht="51.6" customHeight="1" x14ac:dyDescent="0.2">
      <c r="A13" s="121">
        <v>13000000</v>
      </c>
      <c r="B13" s="122" t="s">
        <v>325</v>
      </c>
      <c r="C13" s="123">
        <f>SUM(C14:C15)</f>
        <v>12470770.17</v>
      </c>
      <c r="D13" s="123">
        <f>SUM(D14:D15)</f>
        <v>14981022.640000001</v>
      </c>
      <c r="E13" s="203">
        <f t="shared" si="5"/>
        <v>120.12908934877757</v>
      </c>
      <c r="F13" s="124">
        <f t="shared" si="1"/>
        <v>2510252.4700000007</v>
      </c>
      <c r="G13" s="123">
        <f>SUM(G14:G15)</f>
        <v>0</v>
      </c>
      <c r="H13" s="123">
        <f>SUM(H14:H15)</f>
        <v>0</v>
      </c>
      <c r="I13" s="199">
        <f t="shared" si="4"/>
        <v>0</v>
      </c>
      <c r="J13" s="125">
        <f t="shared" si="2"/>
        <v>0</v>
      </c>
      <c r="K13" s="123">
        <f>SUM(K14:K15)</f>
        <v>12470770.17</v>
      </c>
      <c r="L13" s="123">
        <f>SUM(L14:L15)</f>
        <v>14981022.640000001</v>
      </c>
      <c r="M13" s="203">
        <f t="shared" si="6"/>
        <v>120.12908934877757</v>
      </c>
      <c r="N13" s="126">
        <f t="shared" si="3"/>
        <v>2510252.4700000007</v>
      </c>
    </row>
    <row r="14" spans="1:17" s="76" customFormat="1" ht="39" customHeight="1" x14ac:dyDescent="0.2">
      <c r="A14" s="127">
        <v>13020000</v>
      </c>
      <c r="B14" s="128" t="s">
        <v>326</v>
      </c>
      <c r="C14" s="18">
        <v>5989124.71</v>
      </c>
      <c r="D14" s="166">
        <v>6601777.5599999996</v>
      </c>
      <c r="E14" s="204">
        <f t="shared" si="5"/>
        <v>110.2294221554121</v>
      </c>
      <c r="F14" s="130">
        <f t="shared" si="1"/>
        <v>612652.84999999963</v>
      </c>
      <c r="G14" s="309"/>
      <c r="H14" s="309">
        <v>0</v>
      </c>
      <c r="I14" s="200">
        <f t="shared" si="4"/>
        <v>0</v>
      </c>
      <c r="J14" s="131">
        <f t="shared" si="2"/>
        <v>0</v>
      </c>
      <c r="K14" s="18">
        <f>C14+G14</f>
        <v>5989124.71</v>
      </c>
      <c r="L14" s="18">
        <f>D14+H14</f>
        <v>6601777.5599999996</v>
      </c>
      <c r="M14" s="204">
        <f t="shared" si="6"/>
        <v>110.2294221554121</v>
      </c>
      <c r="N14" s="132">
        <f t="shared" si="3"/>
        <v>612652.84999999963</v>
      </c>
    </row>
    <row r="15" spans="1:17" s="76" customFormat="1" ht="31.5" x14ac:dyDescent="0.2">
      <c r="A15" s="127">
        <v>13030000</v>
      </c>
      <c r="B15" s="128" t="s">
        <v>155</v>
      </c>
      <c r="C15" s="18">
        <v>6481645.46</v>
      </c>
      <c r="D15" s="166">
        <v>8379245.0800000001</v>
      </c>
      <c r="E15" s="204">
        <f t="shared" si="5"/>
        <v>129.27651059766544</v>
      </c>
      <c r="F15" s="130">
        <f t="shared" si="1"/>
        <v>1897599.62</v>
      </c>
      <c r="G15" s="309"/>
      <c r="H15" s="309">
        <v>0</v>
      </c>
      <c r="I15" s="200">
        <f t="shared" si="4"/>
        <v>0</v>
      </c>
      <c r="J15" s="131">
        <f t="shared" si="2"/>
        <v>0</v>
      </c>
      <c r="K15" s="18">
        <f>C15+G15</f>
        <v>6481645.46</v>
      </c>
      <c r="L15" s="18">
        <f>D15+H15</f>
        <v>8379245.0800000001</v>
      </c>
      <c r="M15" s="204">
        <f t="shared" si="6"/>
        <v>129.27651059766544</v>
      </c>
      <c r="N15" s="132">
        <f t="shared" si="3"/>
        <v>1897599.62</v>
      </c>
    </row>
    <row r="16" spans="1:17" s="9" customFormat="1" ht="28.9" customHeight="1" x14ac:dyDescent="0.2">
      <c r="A16" s="121">
        <v>19000000</v>
      </c>
      <c r="B16" s="122" t="s">
        <v>158</v>
      </c>
      <c r="C16" s="20">
        <f>SUM(C17:C18)</f>
        <v>0</v>
      </c>
      <c r="D16" s="109">
        <f>SUM(D17:D18)</f>
        <v>0</v>
      </c>
      <c r="E16" s="203">
        <f t="shared" si="5"/>
        <v>0</v>
      </c>
      <c r="F16" s="124">
        <f t="shared" si="1"/>
        <v>0</v>
      </c>
      <c r="G16" s="109">
        <f>SUM(G17:G18)</f>
        <v>4049704.1999999997</v>
      </c>
      <c r="H16" s="109">
        <f>SUM(H17:H18)</f>
        <v>5263254.25</v>
      </c>
      <c r="I16" s="199">
        <f t="shared" si="4"/>
        <v>129.96638742158009</v>
      </c>
      <c r="J16" s="125">
        <f t="shared" si="2"/>
        <v>1213550.0500000003</v>
      </c>
      <c r="K16" s="20">
        <f>SUM(K17:K18)</f>
        <v>4049704.1999999997</v>
      </c>
      <c r="L16" s="20">
        <f>SUM(L17:L18)</f>
        <v>5263254.25</v>
      </c>
      <c r="M16" s="203">
        <f t="shared" si="6"/>
        <v>129.96638742158009</v>
      </c>
      <c r="N16" s="126">
        <f t="shared" si="3"/>
        <v>1213550.0500000003</v>
      </c>
    </row>
    <row r="17" spans="1:14" s="76" customFormat="1" ht="22.15" customHeight="1" x14ac:dyDescent="0.2">
      <c r="A17" s="127">
        <v>19010000</v>
      </c>
      <c r="B17" s="128" t="s">
        <v>159</v>
      </c>
      <c r="C17" s="19"/>
      <c r="D17" s="110">
        <v>0</v>
      </c>
      <c r="E17" s="204">
        <f t="shared" si="5"/>
        <v>0</v>
      </c>
      <c r="F17" s="130">
        <f t="shared" si="1"/>
        <v>0</v>
      </c>
      <c r="G17" s="110">
        <v>4044039.86</v>
      </c>
      <c r="H17" s="166">
        <v>5263081.1399999997</v>
      </c>
      <c r="I17" s="200">
        <f t="shared" si="4"/>
        <v>130.14414600750251</v>
      </c>
      <c r="J17" s="131">
        <f t="shared" si="2"/>
        <v>1219041.2799999998</v>
      </c>
      <c r="K17" s="18">
        <f>C17+G17</f>
        <v>4044039.86</v>
      </c>
      <c r="L17" s="18">
        <f>D17+H17</f>
        <v>5263081.1399999997</v>
      </c>
      <c r="M17" s="204">
        <f t="shared" si="6"/>
        <v>130.14414600750251</v>
      </c>
      <c r="N17" s="132">
        <f t="shared" si="3"/>
        <v>1219041.2799999998</v>
      </c>
    </row>
    <row r="18" spans="1:14" s="76" customFormat="1" ht="40.9" customHeight="1" x14ac:dyDescent="0.2">
      <c r="A18" s="127">
        <v>19050000</v>
      </c>
      <c r="B18" s="128" t="s">
        <v>290</v>
      </c>
      <c r="C18" s="19"/>
      <c r="D18" s="110">
        <v>0</v>
      </c>
      <c r="E18" s="204">
        <f t="shared" si="5"/>
        <v>0</v>
      </c>
      <c r="F18" s="130">
        <f t="shared" si="1"/>
        <v>0</v>
      </c>
      <c r="G18" s="110">
        <v>5664.34</v>
      </c>
      <c r="H18" s="166">
        <v>173.11</v>
      </c>
      <c r="I18" s="200">
        <f t="shared" si="4"/>
        <v>3.0561371669073538</v>
      </c>
      <c r="J18" s="131">
        <f t="shared" si="2"/>
        <v>-5491.2300000000005</v>
      </c>
      <c r="K18" s="18">
        <f>C18+G18</f>
        <v>5664.34</v>
      </c>
      <c r="L18" s="18">
        <f>D18+H18</f>
        <v>173.11</v>
      </c>
      <c r="M18" s="204">
        <f t="shared" si="6"/>
        <v>3.0561371669073538</v>
      </c>
      <c r="N18" s="132">
        <f t="shared" si="3"/>
        <v>-5491.2300000000005</v>
      </c>
    </row>
    <row r="19" spans="1:14" s="9" customFormat="1" ht="29.45" customHeight="1" x14ac:dyDescent="0.2">
      <c r="A19" s="121">
        <v>20000000</v>
      </c>
      <c r="B19" s="122" t="s">
        <v>291</v>
      </c>
      <c r="C19" s="123">
        <f>C25+C29+C32+C20</f>
        <v>32243630.289999999</v>
      </c>
      <c r="D19" s="123">
        <f>D25+D29+D32+D20</f>
        <v>70892153.63000001</v>
      </c>
      <c r="E19" s="203">
        <f t="shared" si="5"/>
        <v>219.86405684593905</v>
      </c>
      <c r="F19" s="124">
        <f t="shared" si="1"/>
        <v>38648523.340000011</v>
      </c>
      <c r="G19" s="123">
        <f>G25+G29+G32+G20</f>
        <v>132171132.88</v>
      </c>
      <c r="H19" s="123">
        <f>H25+H29+H32+H20</f>
        <v>140032932.47999999</v>
      </c>
      <c r="I19" s="199">
        <f t="shared" si="4"/>
        <v>105.94819718095164</v>
      </c>
      <c r="J19" s="125">
        <f t="shared" si="2"/>
        <v>7861799.599999994</v>
      </c>
      <c r="K19" s="123">
        <f>K25+K29+K32+K20</f>
        <v>164414763.16999999</v>
      </c>
      <c r="L19" s="123">
        <f>L25+L29+L32+L20</f>
        <v>210925086.11000001</v>
      </c>
      <c r="M19" s="203">
        <f t="shared" si="6"/>
        <v>128.28841038557454</v>
      </c>
      <c r="N19" s="126">
        <f t="shared" si="3"/>
        <v>46510322.940000027</v>
      </c>
    </row>
    <row r="20" spans="1:14" s="76" customFormat="1" ht="39.6" customHeight="1" x14ac:dyDescent="0.2">
      <c r="A20" s="127">
        <v>21000000</v>
      </c>
      <c r="B20" s="128" t="s">
        <v>292</v>
      </c>
      <c r="C20" s="129">
        <v>-98366.399999999994</v>
      </c>
      <c r="D20" s="166">
        <v>-2035.6</v>
      </c>
      <c r="E20" s="204">
        <f t="shared" si="5"/>
        <v>2.0694058133671662</v>
      </c>
      <c r="F20" s="130">
        <f t="shared" si="1"/>
        <v>96330.799999999988</v>
      </c>
      <c r="G20" s="129">
        <v>342432</v>
      </c>
      <c r="H20" s="129">
        <v>63124.04</v>
      </c>
      <c r="I20" s="200">
        <f t="shared" si="4"/>
        <v>18.434036538641248</v>
      </c>
      <c r="J20" s="131">
        <f t="shared" si="2"/>
        <v>-279307.96000000002</v>
      </c>
      <c r="K20" s="18">
        <f t="shared" ref="K20:L24" si="7">C20+G20</f>
        <v>244065.6</v>
      </c>
      <c r="L20" s="18">
        <f t="shared" si="7"/>
        <v>61088.44</v>
      </c>
      <c r="M20" s="204">
        <f t="shared" si="6"/>
        <v>25.029516654538781</v>
      </c>
      <c r="N20" s="132">
        <f t="shared" si="3"/>
        <v>-182977.16</v>
      </c>
    </row>
    <row r="21" spans="1:14" s="76" customFormat="1" ht="132" customHeight="1" x14ac:dyDescent="0.2">
      <c r="A21" s="127">
        <v>21010000</v>
      </c>
      <c r="B21" s="128" t="s">
        <v>293</v>
      </c>
      <c r="C21" s="18">
        <v>10501.6</v>
      </c>
      <c r="D21" s="166">
        <v>-2766.6</v>
      </c>
      <c r="E21" s="204">
        <f t="shared" si="5"/>
        <v>-26.344557019882682</v>
      </c>
      <c r="F21" s="130">
        <f t="shared" si="1"/>
        <v>-13268.2</v>
      </c>
      <c r="G21" s="309"/>
      <c r="H21" s="309"/>
      <c r="I21" s="200">
        <f t="shared" si="4"/>
        <v>0</v>
      </c>
      <c r="J21" s="131">
        <f t="shared" si="2"/>
        <v>0</v>
      </c>
      <c r="K21" s="18">
        <f t="shared" si="7"/>
        <v>10501.6</v>
      </c>
      <c r="L21" s="18">
        <f t="shared" si="7"/>
        <v>-2766.6</v>
      </c>
      <c r="M21" s="204">
        <f t="shared" si="6"/>
        <v>-26.344557019882682</v>
      </c>
      <c r="N21" s="132">
        <f t="shared" si="3"/>
        <v>-13268.2</v>
      </c>
    </row>
    <row r="22" spans="1:14" s="9" customFormat="1" ht="43.15" hidden="1" customHeight="1" x14ac:dyDescent="0.2">
      <c r="A22" s="121">
        <v>21050000</v>
      </c>
      <c r="B22" s="134" t="s">
        <v>295</v>
      </c>
      <c r="C22" s="16"/>
      <c r="D22" s="310"/>
      <c r="E22" s="203">
        <f t="shared" si="5"/>
        <v>0</v>
      </c>
      <c r="F22" s="124">
        <f t="shared" si="1"/>
        <v>0</v>
      </c>
      <c r="G22" s="109"/>
      <c r="H22" s="109"/>
      <c r="I22" s="199">
        <f t="shared" si="4"/>
        <v>0</v>
      </c>
      <c r="J22" s="125">
        <f t="shared" si="2"/>
        <v>0</v>
      </c>
      <c r="K22" s="16">
        <f t="shared" si="7"/>
        <v>0</v>
      </c>
      <c r="L22" s="16">
        <f t="shared" si="7"/>
        <v>0</v>
      </c>
      <c r="M22" s="203">
        <f t="shared" si="6"/>
        <v>0</v>
      </c>
      <c r="N22" s="126">
        <f t="shared" si="3"/>
        <v>0</v>
      </c>
    </row>
    <row r="23" spans="1:14" s="9" customFormat="1" ht="25.15" customHeight="1" x14ac:dyDescent="0.2">
      <c r="A23" s="115">
        <v>21080000</v>
      </c>
      <c r="B23" s="13" t="s">
        <v>287</v>
      </c>
      <c r="C23" s="16">
        <v>-57188</v>
      </c>
      <c r="D23" s="321">
        <v>731</v>
      </c>
      <c r="E23" s="203">
        <f t="shared" si="5"/>
        <v>-1.2782401902497027</v>
      </c>
      <c r="F23" s="124">
        <f t="shared" si="1"/>
        <v>57919</v>
      </c>
      <c r="G23" s="109"/>
      <c r="H23" s="109"/>
      <c r="I23" s="199">
        <f t="shared" si="4"/>
        <v>0</v>
      </c>
      <c r="J23" s="125">
        <f t="shared" si="2"/>
        <v>0</v>
      </c>
      <c r="K23" s="16">
        <f t="shared" si="7"/>
        <v>-57188</v>
      </c>
      <c r="L23" s="16">
        <f t="shared" si="7"/>
        <v>731</v>
      </c>
      <c r="M23" s="203">
        <f t="shared" si="6"/>
        <v>-1.2782401902497027</v>
      </c>
      <c r="N23" s="126">
        <f t="shared" si="3"/>
        <v>57919</v>
      </c>
    </row>
    <row r="24" spans="1:14" s="9" customFormat="1" ht="71.45" customHeight="1" x14ac:dyDescent="0.2">
      <c r="A24" s="121">
        <v>21110000</v>
      </c>
      <c r="B24" s="134" t="s">
        <v>296</v>
      </c>
      <c r="C24" s="20"/>
      <c r="D24" s="109"/>
      <c r="E24" s="203">
        <f t="shared" si="5"/>
        <v>0</v>
      </c>
      <c r="F24" s="124">
        <f t="shared" si="1"/>
        <v>0</v>
      </c>
      <c r="G24" s="310">
        <v>342432</v>
      </c>
      <c r="H24" s="321">
        <v>63124.04</v>
      </c>
      <c r="I24" s="199">
        <f t="shared" si="4"/>
        <v>18.434036538641248</v>
      </c>
      <c r="J24" s="125">
        <f t="shared" si="2"/>
        <v>-279307.96000000002</v>
      </c>
      <c r="K24" s="16">
        <f t="shared" si="7"/>
        <v>342432</v>
      </c>
      <c r="L24" s="16">
        <f t="shared" si="7"/>
        <v>63124.04</v>
      </c>
      <c r="M24" s="203">
        <f t="shared" si="6"/>
        <v>18.434036538641248</v>
      </c>
      <c r="N24" s="126">
        <f t="shared" si="3"/>
        <v>-279307.96000000002</v>
      </c>
    </row>
    <row r="25" spans="1:14" s="9" customFormat="1" ht="54.6" customHeight="1" x14ac:dyDescent="0.2">
      <c r="A25" s="121">
        <v>22000000</v>
      </c>
      <c r="B25" s="122" t="s">
        <v>234</v>
      </c>
      <c r="C25" s="16">
        <f>SUM(C26:C28)</f>
        <v>28531271.309999999</v>
      </c>
      <c r="D25" s="310">
        <f>SUM(D26:D28)</f>
        <v>33659383.670000002</v>
      </c>
      <c r="E25" s="203">
        <f t="shared" si="5"/>
        <v>117.97365530712484</v>
      </c>
      <c r="F25" s="124">
        <f t="shared" si="1"/>
        <v>5128112.3600000031</v>
      </c>
      <c r="G25" s="310">
        <f>SUM(G26:G28)</f>
        <v>0</v>
      </c>
      <c r="H25" s="310">
        <f>SUM(H26:H28)</f>
        <v>0</v>
      </c>
      <c r="I25" s="199">
        <f t="shared" si="4"/>
        <v>0</v>
      </c>
      <c r="J25" s="125">
        <f t="shared" si="2"/>
        <v>0</v>
      </c>
      <c r="K25" s="16">
        <f>SUM(K26:K28)</f>
        <v>28531271.309999999</v>
      </c>
      <c r="L25" s="16">
        <f>SUM(L26:L28)</f>
        <v>33659383.670000002</v>
      </c>
      <c r="M25" s="203">
        <f t="shared" si="6"/>
        <v>117.97365530712484</v>
      </c>
      <c r="N25" s="126">
        <f t="shared" si="3"/>
        <v>5128112.3600000031</v>
      </c>
    </row>
    <row r="26" spans="1:14" s="76" customFormat="1" ht="41.45" customHeight="1" x14ac:dyDescent="0.2">
      <c r="A26" s="127">
        <v>22010000</v>
      </c>
      <c r="B26" s="128" t="s">
        <v>235</v>
      </c>
      <c r="C26" s="18">
        <v>25855130.059999999</v>
      </c>
      <c r="D26" s="166">
        <v>29254622.870000001</v>
      </c>
      <c r="E26" s="204">
        <f t="shared" si="5"/>
        <v>113.1482332601347</v>
      </c>
      <c r="F26" s="130">
        <f t="shared" si="1"/>
        <v>3399492.8100000024</v>
      </c>
      <c r="G26" s="309"/>
      <c r="H26" s="309">
        <v>0</v>
      </c>
      <c r="I26" s="200">
        <f t="shared" si="4"/>
        <v>0</v>
      </c>
      <c r="J26" s="131">
        <f t="shared" si="2"/>
        <v>0</v>
      </c>
      <c r="K26" s="18">
        <f t="shared" ref="K26:L31" si="8">C26+G26</f>
        <v>25855130.059999999</v>
      </c>
      <c r="L26" s="18">
        <f t="shared" si="8"/>
        <v>29254622.870000001</v>
      </c>
      <c r="M26" s="204">
        <f t="shared" si="6"/>
        <v>113.1482332601347</v>
      </c>
      <c r="N26" s="132">
        <f t="shared" si="3"/>
        <v>3399492.8100000024</v>
      </c>
    </row>
    <row r="27" spans="1:14" s="76" customFormat="1" ht="69" customHeight="1" x14ac:dyDescent="0.2">
      <c r="A27" s="127">
        <v>22080000</v>
      </c>
      <c r="B27" s="128" t="s">
        <v>297</v>
      </c>
      <c r="C27" s="18">
        <v>2660161.61</v>
      </c>
      <c r="D27" s="166">
        <v>4404060.8</v>
      </c>
      <c r="E27" s="204">
        <f t="shared" si="5"/>
        <v>165.55613701981062</v>
      </c>
      <c r="F27" s="130">
        <f t="shared" si="1"/>
        <v>1743899.19</v>
      </c>
      <c r="G27" s="309"/>
      <c r="H27" s="309">
        <v>0</v>
      </c>
      <c r="I27" s="200">
        <f t="shared" si="4"/>
        <v>0</v>
      </c>
      <c r="J27" s="131">
        <f t="shared" si="2"/>
        <v>0</v>
      </c>
      <c r="K27" s="18">
        <f t="shared" si="8"/>
        <v>2660161.61</v>
      </c>
      <c r="L27" s="18">
        <f t="shared" si="8"/>
        <v>4404060.8</v>
      </c>
      <c r="M27" s="204">
        <f t="shared" si="6"/>
        <v>165.55613701981062</v>
      </c>
      <c r="N27" s="132">
        <f t="shared" si="3"/>
        <v>1743899.19</v>
      </c>
    </row>
    <row r="28" spans="1:14" s="9" customFormat="1" ht="160.15" customHeight="1" x14ac:dyDescent="0.2">
      <c r="A28" s="115">
        <v>22130000</v>
      </c>
      <c r="B28" s="13" t="s">
        <v>299</v>
      </c>
      <c r="C28" s="16">
        <v>15979.64</v>
      </c>
      <c r="D28" s="321">
        <v>700</v>
      </c>
      <c r="E28" s="203">
        <f>IF(C28=0,0,D28/C28*100)</f>
        <v>4.3805742807722829</v>
      </c>
      <c r="F28" s="124">
        <f t="shared" si="1"/>
        <v>-15279.64</v>
      </c>
      <c r="G28" s="310"/>
      <c r="H28" s="310"/>
      <c r="I28" s="199">
        <f>IF(G28=0,0,H28/G28*100)</f>
        <v>0</v>
      </c>
      <c r="J28" s="125">
        <f t="shared" si="2"/>
        <v>0</v>
      </c>
      <c r="K28" s="16">
        <f t="shared" si="8"/>
        <v>15979.64</v>
      </c>
      <c r="L28" s="16">
        <f t="shared" si="8"/>
        <v>700</v>
      </c>
      <c r="M28" s="203">
        <f>IF(K28=0,0,L28/K28*100)</f>
        <v>4.3805742807722829</v>
      </c>
      <c r="N28" s="126">
        <f t="shared" si="3"/>
        <v>-15279.64</v>
      </c>
    </row>
    <row r="29" spans="1:14" s="9" customFormat="1" ht="27.6" customHeight="1" x14ac:dyDescent="0.2">
      <c r="A29" s="121">
        <v>24000000</v>
      </c>
      <c r="B29" s="122" t="s">
        <v>300</v>
      </c>
      <c r="C29" s="123">
        <f>C30+C31</f>
        <v>3810725.38</v>
      </c>
      <c r="D29" s="123">
        <f>D30+D31</f>
        <v>37234805.560000002</v>
      </c>
      <c r="E29" s="203">
        <f t="shared" si="5"/>
        <v>977.10545491997641</v>
      </c>
      <c r="F29" s="124">
        <f t="shared" si="1"/>
        <v>33424080.180000003</v>
      </c>
      <c r="G29" s="123">
        <f>G30+G31</f>
        <v>1284010.8899999999</v>
      </c>
      <c r="H29" s="123">
        <f>H30+H31</f>
        <v>1082377.94</v>
      </c>
      <c r="I29" s="199">
        <f t="shared" si="4"/>
        <v>84.296632406287458</v>
      </c>
      <c r="J29" s="125">
        <f t="shared" si="2"/>
        <v>-201632.94999999995</v>
      </c>
      <c r="K29" s="16">
        <f t="shared" si="8"/>
        <v>5094736.2699999996</v>
      </c>
      <c r="L29" s="16">
        <f t="shared" si="8"/>
        <v>38317183.5</v>
      </c>
      <c r="M29" s="203">
        <f t="shared" si="6"/>
        <v>752.0935622443908</v>
      </c>
      <c r="N29" s="126">
        <f t="shared" si="3"/>
        <v>33222447.23</v>
      </c>
    </row>
    <row r="30" spans="1:14" s="76" customFormat="1" ht="27.6" customHeight="1" x14ac:dyDescent="0.2">
      <c r="A30" s="127">
        <v>24060000</v>
      </c>
      <c r="B30" s="128" t="s">
        <v>301</v>
      </c>
      <c r="C30" s="18">
        <v>3810725.38</v>
      </c>
      <c r="D30" s="166">
        <v>37234805.560000002</v>
      </c>
      <c r="E30" s="204">
        <f t="shared" si="5"/>
        <v>977.10545491997641</v>
      </c>
      <c r="F30" s="130">
        <f t="shared" si="1"/>
        <v>33424080.180000003</v>
      </c>
      <c r="G30" s="309">
        <v>1221665.95</v>
      </c>
      <c r="H30" s="166">
        <v>985230.98</v>
      </c>
      <c r="I30" s="200">
        <f t="shared" si="4"/>
        <v>80.646512248295039</v>
      </c>
      <c r="J30" s="131">
        <f t="shared" si="2"/>
        <v>-236434.96999999997</v>
      </c>
      <c r="K30" s="18">
        <f t="shared" si="8"/>
        <v>5032391.33</v>
      </c>
      <c r="L30" s="18">
        <f t="shared" si="8"/>
        <v>38220036.539999999</v>
      </c>
      <c r="M30" s="204">
        <f t="shared" si="6"/>
        <v>759.48061336477974</v>
      </c>
      <c r="N30" s="132">
        <f t="shared" si="3"/>
        <v>33187645.210000001</v>
      </c>
    </row>
    <row r="31" spans="1:14" s="76" customFormat="1" ht="47.45" customHeight="1" x14ac:dyDescent="0.2">
      <c r="A31" s="127">
        <v>24110000</v>
      </c>
      <c r="B31" s="128" t="s">
        <v>303</v>
      </c>
      <c r="C31" s="19"/>
      <c r="D31" s="110">
        <v>0</v>
      </c>
      <c r="E31" s="204">
        <f t="shared" si="5"/>
        <v>0</v>
      </c>
      <c r="F31" s="130">
        <f t="shared" si="1"/>
        <v>0</v>
      </c>
      <c r="G31" s="110">
        <v>62344.94</v>
      </c>
      <c r="H31" s="166">
        <v>97146.96</v>
      </c>
      <c r="I31" s="200">
        <f t="shared" si="4"/>
        <v>155.82172346304287</v>
      </c>
      <c r="J31" s="131">
        <f t="shared" si="2"/>
        <v>34802.020000000004</v>
      </c>
      <c r="K31" s="18">
        <f t="shared" si="8"/>
        <v>62344.94</v>
      </c>
      <c r="L31" s="18">
        <f t="shared" si="8"/>
        <v>97146.96</v>
      </c>
      <c r="M31" s="204">
        <f t="shared" si="6"/>
        <v>155.82172346304287</v>
      </c>
      <c r="N31" s="132">
        <f t="shared" si="3"/>
        <v>34802.020000000004</v>
      </c>
    </row>
    <row r="32" spans="1:14" s="9" customFormat="1" ht="49.15" customHeight="1" x14ac:dyDescent="0.2">
      <c r="A32" s="121">
        <v>25000000</v>
      </c>
      <c r="B32" s="122" t="s">
        <v>441</v>
      </c>
      <c r="C32" s="20">
        <f>SUM(C33:C34)</f>
        <v>0</v>
      </c>
      <c r="D32" s="109">
        <f>SUM(D33:D34)</f>
        <v>0</v>
      </c>
      <c r="E32" s="203">
        <f t="shared" si="5"/>
        <v>0</v>
      </c>
      <c r="F32" s="124">
        <f t="shared" si="1"/>
        <v>0</v>
      </c>
      <c r="G32" s="109">
        <f>SUM(G33:G34)</f>
        <v>130544689.98999999</v>
      </c>
      <c r="H32" s="109">
        <f>SUM(H33:H34)</f>
        <v>138887430.5</v>
      </c>
      <c r="I32" s="199">
        <f t="shared" si="4"/>
        <v>106.39071609166109</v>
      </c>
      <c r="J32" s="125">
        <f t="shared" si="2"/>
        <v>8342740.5100000054</v>
      </c>
      <c r="K32" s="20">
        <f>SUM(K33:K34)</f>
        <v>130544689.98999999</v>
      </c>
      <c r="L32" s="20">
        <f>SUM(L33:L34)</f>
        <v>138887430.5</v>
      </c>
      <c r="M32" s="203">
        <f t="shared" si="6"/>
        <v>106.39071609166109</v>
      </c>
      <c r="N32" s="126">
        <f t="shared" si="3"/>
        <v>8342740.5100000054</v>
      </c>
    </row>
    <row r="33" spans="1:14" s="76" customFormat="1" ht="64.150000000000006" customHeight="1" x14ac:dyDescent="0.2">
      <c r="A33" s="127">
        <v>25010000</v>
      </c>
      <c r="B33" s="128" t="s">
        <v>442</v>
      </c>
      <c r="C33" s="19"/>
      <c r="D33" s="110">
        <v>0</v>
      </c>
      <c r="E33" s="204">
        <f t="shared" si="5"/>
        <v>0</v>
      </c>
      <c r="F33" s="130">
        <f t="shared" si="1"/>
        <v>0</v>
      </c>
      <c r="G33" s="110">
        <v>51271992.640000001</v>
      </c>
      <c r="H33" s="166">
        <v>62640429.57</v>
      </c>
      <c r="I33" s="200">
        <f t="shared" si="4"/>
        <v>122.17280106474911</v>
      </c>
      <c r="J33" s="131">
        <f t="shared" si="2"/>
        <v>11368436.93</v>
      </c>
      <c r="K33" s="18">
        <f t="shared" ref="K33:L35" si="9">C33+G33</f>
        <v>51271992.640000001</v>
      </c>
      <c r="L33" s="18">
        <f t="shared" si="9"/>
        <v>62640429.57</v>
      </c>
      <c r="M33" s="204">
        <f t="shared" si="6"/>
        <v>122.17280106474911</v>
      </c>
      <c r="N33" s="132">
        <f t="shared" si="3"/>
        <v>11368436.93</v>
      </c>
    </row>
    <row r="34" spans="1:14" s="76" customFormat="1" ht="46.9" customHeight="1" x14ac:dyDescent="0.2">
      <c r="A34" s="127">
        <v>25020000</v>
      </c>
      <c r="B34" s="128" t="s">
        <v>513</v>
      </c>
      <c r="C34" s="19"/>
      <c r="D34" s="110">
        <v>0</v>
      </c>
      <c r="E34" s="204">
        <f t="shared" si="5"/>
        <v>0</v>
      </c>
      <c r="F34" s="130">
        <f t="shared" si="1"/>
        <v>0</v>
      </c>
      <c r="G34" s="110">
        <v>79272697.349999994</v>
      </c>
      <c r="H34" s="166">
        <v>76247000.930000007</v>
      </c>
      <c r="I34" s="200">
        <f t="shared" si="4"/>
        <v>96.183179680841292</v>
      </c>
      <c r="J34" s="131">
        <f t="shared" si="2"/>
        <v>-3025696.4199999869</v>
      </c>
      <c r="K34" s="18">
        <f t="shared" si="9"/>
        <v>79272697.349999994</v>
      </c>
      <c r="L34" s="18">
        <f t="shared" si="9"/>
        <v>76247000.930000007</v>
      </c>
      <c r="M34" s="204">
        <f t="shared" si="6"/>
        <v>96.183179680841292</v>
      </c>
      <c r="N34" s="132">
        <f t="shared" si="3"/>
        <v>-3025696.4199999869</v>
      </c>
    </row>
    <row r="35" spans="1:14" s="76" customFormat="1" ht="61.15" customHeight="1" x14ac:dyDescent="0.2">
      <c r="A35" s="211">
        <v>42000000</v>
      </c>
      <c r="B35" s="328" t="s">
        <v>519</v>
      </c>
      <c r="C35" s="20"/>
      <c r="D35" s="109"/>
      <c r="E35" s="203">
        <f>IF(C35=0,0,D35/C35*100)</f>
        <v>0</v>
      </c>
      <c r="F35" s="124">
        <f>D35-C35</f>
        <v>0</v>
      </c>
      <c r="G35" s="109"/>
      <c r="H35" s="321">
        <v>3891510</v>
      </c>
      <c r="I35" s="199">
        <f>IF(G35=0,0,H35/G35*100)</f>
        <v>0</v>
      </c>
      <c r="J35" s="125">
        <f>H35-G35</f>
        <v>3891510</v>
      </c>
      <c r="K35" s="16">
        <f t="shared" si="9"/>
        <v>0</v>
      </c>
      <c r="L35" s="16">
        <f t="shared" si="9"/>
        <v>3891510</v>
      </c>
      <c r="M35" s="203">
        <f>IF(K35=0,0,L35/K35*100)</f>
        <v>0</v>
      </c>
      <c r="N35" s="126">
        <f>L35-K35</f>
        <v>3891510</v>
      </c>
    </row>
    <row r="36" spans="1:14" s="9" customFormat="1" ht="36.6" customHeight="1" x14ac:dyDescent="0.2">
      <c r="A36" s="121"/>
      <c r="B36" s="134" t="s">
        <v>151</v>
      </c>
      <c r="C36" s="20">
        <f>C7+C19+C35</f>
        <v>1278233072.1000001</v>
      </c>
      <c r="D36" s="109">
        <f>D7+D19+D35</f>
        <v>1116062915.5899999</v>
      </c>
      <c r="E36" s="203">
        <f t="shared" si="5"/>
        <v>87.31294315178593</v>
      </c>
      <c r="F36" s="124">
        <f t="shared" si="1"/>
        <v>-162170156.51000023</v>
      </c>
      <c r="G36" s="109">
        <f>G7+G19+G35</f>
        <v>136221105.38</v>
      </c>
      <c r="H36" s="109">
        <f>H7+H19+H35</f>
        <v>149198528.78999999</v>
      </c>
      <c r="I36" s="199">
        <f t="shared" si="4"/>
        <v>109.52673476976891</v>
      </c>
      <c r="J36" s="125">
        <f t="shared" si="2"/>
        <v>12977423.409999996</v>
      </c>
      <c r="K36" s="20">
        <f>K7+K19+K35</f>
        <v>1414454177.4800003</v>
      </c>
      <c r="L36" s="20">
        <f>L7+L19+L35</f>
        <v>1265261444.3799999</v>
      </c>
      <c r="M36" s="203">
        <f t="shared" si="6"/>
        <v>89.452275268061143</v>
      </c>
      <c r="N36" s="126">
        <f t="shared" si="3"/>
        <v>-149192733.10000038</v>
      </c>
    </row>
    <row r="37" spans="1:14" s="9" customFormat="1" ht="34.9" customHeight="1" x14ac:dyDescent="0.2">
      <c r="A37" s="121">
        <v>40000000</v>
      </c>
      <c r="B37" s="122" t="s">
        <v>183</v>
      </c>
      <c r="C37" s="16">
        <f>C38</f>
        <v>628189451</v>
      </c>
      <c r="D37" s="310">
        <f t="shared" ref="D37:L37" si="10">D38</f>
        <v>797085807</v>
      </c>
      <c r="E37" s="203">
        <f t="shared" si="5"/>
        <v>126.88621334394232</v>
      </c>
      <c r="F37" s="124">
        <f t="shared" si="1"/>
        <v>168896356</v>
      </c>
      <c r="G37" s="310">
        <f t="shared" si="10"/>
        <v>337343632</v>
      </c>
      <c r="H37" s="310">
        <f t="shared" si="10"/>
        <v>153537834</v>
      </c>
      <c r="I37" s="199">
        <f t="shared" si="4"/>
        <v>45.513778662346297</v>
      </c>
      <c r="J37" s="125">
        <f t="shared" si="2"/>
        <v>-183805798</v>
      </c>
      <c r="K37" s="16">
        <f t="shared" si="10"/>
        <v>965533083</v>
      </c>
      <c r="L37" s="16">
        <f t="shared" si="10"/>
        <v>950623641</v>
      </c>
      <c r="M37" s="203">
        <f t="shared" si="6"/>
        <v>98.45583312860964</v>
      </c>
      <c r="N37" s="126">
        <f t="shared" si="3"/>
        <v>-14909442</v>
      </c>
    </row>
    <row r="38" spans="1:14" s="9" customFormat="1" ht="44.45" customHeight="1" x14ac:dyDescent="0.2">
      <c r="A38" s="121">
        <v>41000000</v>
      </c>
      <c r="B38" s="122" t="s">
        <v>184</v>
      </c>
      <c r="C38" s="16">
        <f>C39+C44+C61</f>
        <v>628189451</v>
      </c>
      <c r="D38" s="310">
        <f>D39+D44+D61</f>
        <v>797085807</v>
      </c>
      <c r="E38" s="203">
        <f t="shared" si="5"/>
        <v>126.88621334394232</v>
      </c>
      <c r="F38" s="124">
        <f t="shared" si="1"/>
        <v>168896356</v>
      </c>
      <c r="G38" s="310">
        <f>G39+G44+G61</f>
        <v>337343632</v>
      </c>
      <c r="H38" s="310">
        <f>H39+H44+H61</f>
        <v>153537834</v>
      </c>
      <c r="I38" s="199">
        <f t="shared" si="4"/>
        <v>45.513778662346297</v>
      </c>
      <c r="J38" s="125">
        <f t="shared" si="2"/>
        <v>-183805798</v>
      </c>
      <c r="K38" s="16">
        <f>K39+K44+K61</f>
        <v>965533083</v>
      </c>
      <c r="L38" s="16">
        <f>L39+L44+L61</f>
        <v>950623641</v>
      </c>
      <c r="M38" s="203">
        <f t="shared" si="6"/>
        <v>98.45583312860964</v>
      </c>
      <c r="N38" s="126">
        <f t="shared" si="3"/>
        <v>-14909442</v>
      </c>
    </row>
    <row r="39" spans="1:14" s="9" customFormat="1" ht="37.15" customHeight="1" x14ac:dyDescent="0.2">
      <c r="A39" s="121">
        <v>41020000</v>
      </c>
      <c r="B39" s="122" t="s">
        <v>185</v>
      </c>
      <c r="C39" s="16">
        <f>SUM(C40:C43)</f>
        <v>284747377</v>
      </c>
      <c r="D39" s="310">
        <f>SUM(D40:D43)</f>
        <v>376197709</v>
      </c>
      <c r="E39" s="203">
        <f t="shared" si="5"/>
        <v>132.11630356826782</v>
      </c>
      <c r="F39" s="16">
        <f>SUM(F40:F43)</f>
        <v>91450332</v>
      </c>
      <c r="G39" s="310">
        <f>SUM(G40:G43)</f>
        <v>0</v>
      </c>
      <c r="H39" s="310">
        <f>SUM(H40:H43)</f>
        <v>0</v>
      </c>
      <c r="I39" s="199">
        <f t="shared" si="4"/>
        <v>0</v>
      </c>
      <c r="J39" s="16">
        <f>SUM(J40:J43)</f>
        <v>0</v>
      </c>
      <c r="K39" s="16">
        <f>SUM(K40:K43)</f>
        <v>284747377</v>
      </c>
      <c r="L39" s="16">
        <f>SUM(L40:L43)</f>
        <v>376197709</v>
      </c>
      <c r="M39" s="203">
        <f t="shared" si="6"/>
        <v>132.11630356826782</v>
      </c>
      <c r="N39" s="16">
        <f>SUM(N40:N43)</f>
        <v>91450332</v>
      </c>
    </row>
    <row r="40" spans="1:14" s="76" customFormat="1" ht="25.9" customHeight="1" x14ac:dyDescent="0.2">
      <c r="A40" s="127">
        <v>41020100</v>
      </c>
      <c r="B40" s="133" t="s">
        <v>186</v>
      </c>
      <c r="C40" s="18">
        <v>138577500</v>
      </c>
      <c r="D40" s="166">
        <v>242177400</v>
      </c>
      <c r="E40" s="204">
        <f t="shared" si="5"/>
        <v>174.75953888618284</v>
      </c>
      <c r="F40" s="130">
        <f t="shared" si="1"/>
        <v>103599900</v>
      </c>
      <c r="G40" s="110"/>
      <c r="H40" s="110"/>
      <c r="I40" s="200">
        <f t="shared" si="4"/>
        <v>0</v>
      </c>
      <c r="J40" s="131">
        <f t="shared" si="2"/>
        <v>0</v>
      </c>
      <c r="K40" s="18">
        <f t="shared" ref="K40:L42" si="11">C40+G40</f>
        <v>138577500</v>
      </c>
      <c r="L40" s="18">
        <f t="shared" si="11"/>
        <v>242177400</v>
      </c>
      <c r="M40" s="204">
        <f t="shared" si="6"/>
        <v>174.75953888618284</v>
      </c>
      <c r="N40" s="132">
        <f t="shared" si="3"/>
        <v>103599900</v>
      </c>
    </row>
    <row r="41" spans="1:14" s="76" customFormat="1" ht="91.9" customHeight="1" x14ac:dyDescent="0.2">
      <c r="A41" s="151">
        <v>41020200</v>
      </c>
      <c r="B41" s="150" t="s">
        <v>187</v>
      </c>
      <c r="C41" s="18">
        <v>100774800</v>
      </c>
      <c r="D41" s="166">
        <v>101822400</v>
      </c>
      <c r="E41" s="204">
        <f t="shared" si="5"/>
        <v>101.03954560068588</v>
      </c>
      <c r="F41" s="130">
        <f t="shared" si="1"/>
        <v>1047600</v>
      </c>
      <c r="G41" s="110"/>
      <c r="H41" s="110"/>
      <c r="I41" s="200">
        <f t="shared" si="4"/>
        <v>0</v>
      </c>
      <c r="J41" s="131">
        <f t="shared" si="2"/>
        <v>0</v>
      </c>
      <c r="K41" s="18">
        <f t="shared" si="11"/>
        <v>100774800</v>
      </c>
      <c r="L41" s="18">
        <f t="shared" si="11"/>
        <v>101822400</v>
      </c>
      <c r="M41" s="204">
        <f t="shared" si="6"/>
        <v>101.03954560068588</v>
      </c>
      <c r="N41" s="132">
        <f t="shared" si="3"/>
        <v>1047600</v>
      </c>
    </row>
    <row r="42" spans="1:14" s="76" customFormat="1" ht="167.45" customHeight="1" x14ac:dyDescent="0.2">
      <c r="A42" s="135">
        <v>41021300</v>
      </c>
      <c r="B42" s="195" t="s">
        <v>540</v>
      </c>
      <c r="C42" s="194">
        <v>30929377</v>
      </c>
      <c r="D42" s="166">
        <v>32197909</v>
      </c>
      <c r="E42" s="204">
        <f>IF(C42=0,0,D42/C42*100)</f>
        <v>104.10138232011592</v>
      </c>
      <c r="F42" s="130">
        <f>D42-C42</f>
        <v>1268532</v>
      </c>
      <c r="G42" s="110"/>
      <c r="H42" s="110"/>
      <c r="I42" s="200"/>
      <c r="J42" s="131"/>
      <c r="K42" s="18">
        <f t="shared" si="11"/>
        <v>30929377</v>
      </c>
      <c r="L42" s="18">
        <f t="shared" si="11"/>
        <v>32197909</v>
      </c>
      <c r="M42" s="204">
        <f>IF(K42=0,0,L42/K42*100)</f>
        <v>104.10138232011592</v>
      </c>
      <c r="N42" s="132">
        <f>L42-K42</f>
        <v>1268532</v>
      </c>
    </row>
    <row r="43" spans="1:14" s="76" customFormat="1" ht="153.6" customHeight="1" x14ac:dyDescent="0.2">
      <c r="A43" s="135">
        <v>41021400</v>
      </c>
      <c r="B43" s="195" t="s">
        <v>541</v>
      </c>
      <c r="C43" s="194">
        <v>14465700</v>
      </c>
      <c r="D43" s="166"/>
      <c r="E43" s="204">
        <f>IF(C43=0,0,D43/C43*100)</f>
        <v>0</v>
      </c>
      <c r="F43" s="130">
        <f>D43-C43</f>
        <v>-14465700</v>
      </c>
      <c r="G43" s="110"/>
      <c r="H43" s="110"/>
      <c r="I43" s="200"/>
      <c r="J43" s="131"/>
      <c r="K43" s="18">
        <f>C43+G43</f>
        <v>14465700</v>
      </c>
      <c r="L43" s="18">
        <f>D43+H43</f>
        <v>0</v>
      </c>
      <c r="M43" s="204">
        <f>IF(K43=0,0,L43/K43*100)</f>
        <v>0</v>
      </c>
      <c r="N43" s="132">
        <f>L43-K43</f>
        <v>-14465700</v>
      </c>
    </row>
    <row r="44" spans="1:14" s="9" customFormat="1" ht="46.9" customHeight="1" x14ac:dyDescent="0.2">
      <c r="A44" s="121">
        <v>41030000</v>
      </c>
      <c r="B44" s="122" t="s">
        <v>188</v>
      </c>
      <c r="C44" s="16">
        <f>SUM(C45:C60)</f>
        <v>328301439</v>
      </c>
      <c r="D44" s="310">
        <f>SUM(D45:D60)</f>
        <v>412086126</v>
      </c>
      <c r="E44" s="203">
        <f t="shared" si="5"/>
        <v>125.52065786102145</v>
      </c>
      <c r="F44" s="16">
        <f>SUM(F46:F60)</f>
        <v>77119895</v>
      </c>
      <c r="G44" s="310">
        <f>SUM(G45:G60)</f>
        <v>227203732</v>
      </c>
      <c r="H44" s="310">
        <f>SUM(H45:H60)</f>
        <v>0</v>
      </c>
      <c r="I44" s="199">
        <f t="shared" si="4"/>
        <v>0</v>
      </c>
      <c r="J44" s="16">
        <f>SUM(J46:J60)</f>
        <v>-227203732</v>
      </c>
      <c r="K44" s="16">
        <f>SUM(K45:K60)</f>
        <v>555505171</v>
      </c>
      <c r="L44" s="16">
        <f>SUM(L45:L60)</f>
        <v>412086126</v>
      </c>
      <c r="M44" s="203">
        <f t="shared" si="6"/>
        <v>74.182230429678569</v>
      </c>
      <c r="N44" s="126">
        <f t="shared" si="3"/>
        <v>-143419045</v>
      </c>
    </row>
    <row r="45" spans="1:14" s="9" customFormat="1" ht="409.5" x14ac:dyDescent="0.2">
      <c r="A45" s="127">
        <v>41030500</v>
      </c>
      <c r="B45" s="325" t="s">
        <v>756</v>
      </c>
      <c r="C45" s="18">
        <v>17113683</v>
      </c>
      <c r="D45" s="309">
        <v>23778475</v>
      </c>
      <c r="E45" s="204">
        <f>IF(C45=0,0,D45/C45*100)</f>
        <v>138.94422959686702</v>
      </c>
      <c r="F45" s="130">
        <f>D45-C45</f>
        <v>6664792</v>
      </c>
      <c r="G45" s="309"/>
      <c r="H45" s="309"/>
      <c r="I45" s="200">
        <f>IF(G45=0,0,H45/G45*100)</f>
        <v>0</v>
      </c>
      <c r="J45" s="131"/>
      <c r="K45" s="18">
        <f>C45+G45</f>
        <v>17113683</v>
      </c>
      <c r="L45" s="18">
        <f>D45+H45</f>
        <v>23778475</v>
      </c>
      <c r="M45" s="204">
        <f>IF(K45=0,0,L45/K45*100)</f>
        <v>138.94422959686702</v>
      </c>
      <c r="N45" s="132">
        <f>L45-K45</f>
        <v>6664792</v>
      </c>
    </row>
    <row r="46" spans="1:14" s="9" customFormat="1" ht="232.15" customHeight="1" x14ac:dyDescent="0.2">
      <c r="A46" s="127">
        <v>41031300</v>
      </c>
      <c r="B46" s="326" t="s">
        <v>388</v>
      </c>
      <c r="C46" s="18">
        <v>2092093</v>
      </c>
      <c r="D46" s="309"/>
      <c r="E46" s="204">
        <f t="shared" si="5"/>
        <v>0</v>
      </c>
      <c r="F46" s="130">
        <f t="shared" si="1"/>
        <v>-2092093</v>
      </c>
      <c r="G46" s="309"/>
      <c r="H46" s="309"/>
      <c r="I46" s="200">
        <f t="shared" si="4"/>
        <v>0</v>
      </c>
      <c r="J46" s="131"/>
      <c r="K46" s="18">
        <f t="shared" ref="K46:L49" si="12">C46+G46</f>
        <v>2092093</v>
      </c>
      <c r="L46" s="18">
        <f t="shared" si="12"/>
        <v>0</v>
      </c>
      <c r="M46" s="204">
        <f>IF(K46=0,0,L46/K46*100)</f>
        <v>0</v>
      </c>
      <c r="N46" s="132">
        <f>L46-K46</f>
        <v>-2092093</v>
      </c>
    </row>
    <row r="47" spans="1:14" s="9" customFormat="1" ht="50.45" customHeight="1" x14ac:dyDescent="0.2">
      <c r="A47" s="127">
        <v>41031900</v>
      </c>
      <c r="B47" s="136" t="s">
        <v>372</v>
      </c>
      <c r="C47" s="18">
        <v>66083000</v>
      </c>
      <c r="D47" s="309">
        <v>66647000</v>
      </c>
      <c r="E47" s="329"/>
      <c r="F47" s="130">
        <f t="shared" si="1"/>
        <v>564000</v>
      </c>
      <c r="G47" s="309"/>
      <c r="H47" s="309"/>
      <c r="I47" s="200">
        <f t="shared" si="4"/>
        <v>0</v>
      </c>
      <c r="J47" s="131"/>
      <c r="K47" s="18">
        <f t="shared" si="12"/>
        <v>66083000</v>
      </c>
      <c r="L47" s="18">
        <f t="shared" si="12"/>
        <v>66647000</v>
      </c>
      <c r="M47" s="204">
        <f>IF(K47=0,0,L47/K47*100)</f>
        <v>100.85347214866154</v>
      </c>
      <c r="N47" s="132">
        <f>L47-K47</f>
        <v>564000</v>
      </c>
    </row>
    <row r="48" spans="1:14" s="9" customFormat="1" ht="63" x14ac:dyDescent="0.2">
      <c r="A48" s="127">
        <v>41032800</v>
      </c>
      <c r="B48" s="136" t="s">
        <v>389</v>
      </c>
      <c r="C48" s="18">
        <v>17470000</v>
      </c>
      <c r="D48" s="309"/>
      <c r="E48" s="204">
        <f>IF(C47=0,0,D47/C47*100)</f>
        <v>100.85347214866154</v>
      </c>
      <c r="F48" s="130">
        <f t="shared" si="1"/>
        <v>-17470000</v>
      </c>
      <c r="G48" s="309"/>
      <c r="H48" s="309"/>
      <c r="I48" s="200">
        <f t="shared" si="4"/>
        <v>0</v>
      </c>
      <c r="J48" s="131"/>
      <c r="K48" s="18">
        <f t="shared" si="12"/>
        <v>17470000</v>
      </c>
      <c r="L48" s="18">
        <f t="shared" si="12"/>
        <v>0</v>
      </c>
      <c r="M48" s="204">
        <f>IF(K48=0,0,L48/K48*100)</f>
        <v>0</v>
      </c>
      <c r="N48" s="132">
        <f>L48-K48</f>
        <v>-17470000</v>
      </c>
    </row>
    <row r="49" spans="1:14" s="9" customFormat="1" ht="85.9" customHeight="1" x14ac:dyDescent="0.2">
      <c r="A49" s="127">
        <v>41032900</v>
      </c>
      <c r="B49" s="136" t="s">
        <v>47</v>
      </c>
      <c r="C49" s="18">
        <v>1098700</v>
      </c>
      <c r="D49" s="166">
        <v>998000</v>
      </c>
      <c r="E49" s="204">
        <f t="shared" si="5"/>
        <v>90.834622735960679</v>
      </c>
      <c r="F49" s="130">
        <f t="shared" si="1"/>
        <v>-100700</v>
      </c>
      <c r="G49" s="310"/>
      <c r="H49" s="310"/>
      <c r="I49" s="200">
        <f t="shared" si="4"/>
        <v>0</v>
      </c>
      <c r="J49" s="131"/>
      <c r="K49" s="18">
        <f t="shared" si="12"/>
        <v>1098700</v>
      </c>
      <c r="L49" s="18">
        <f t="shared" si="12"/>
        <v>998000</v>
      </c>
      <c r="M49" s="204">
        <f>IF(K49=0,0,L49/K49*100)</f>
        <v>90.834622735960679</v>
      </c>
      <c r="N49" s="132">
        <f>L49-K49</f>
        <v>-100700</v>
      </c>
    </row>
    <row r="50" spans="1:14" s="76" customFormat="1" ht="66.599999999999994" customHeight="1" x14ac:dyDescent="0.2">
      <c r="A50" s="127">
        <v>41033000</v>
      </c>
      <c r="B50" s="133" t="s">
        <v>189</v>
      </c>
      <c r="C50" s="18">
        <v>55674100</v>
      </c>
      <c r="D50" s="166">
        <v>49656600</v>
      </c>
      <c r="E50" s="204">
        <f t="shared" si="5"/>
        <v>89.191563042779322</v>
      </c>
      <c r="F50" s="130">
        <f t="shared" si="1"/>
        <v>-6017500</v>
      </c>
      <c r="G50" s="110"/>
      <c r="H50" s="110"/>
      <c r="I50" s="200">
        <f t="shared" si="4"/>
        <v>0</v>
      </c>
      <c r="J50" s="131">
        <f t="shared" si="2"/>
        <v>0</v>
      </c>
      <c r="K50" s="18">
        <f t="shared" ref="K50:L55" si="13">C50+G50</f>
        <v>55674100</v>
      </c>
      <c r="L50" s="18">
        <f t="shared" si="13"/>
        <v>49656600</v>
      </c>
      <c r="M50" s="204">
        <f t="shared" si="6"/>
        <v>89.191563042779322</v>
      </c>
      <c r="N50" s="132">
        <f t="shared" si="3"/>
        <v>-6017500</v>
      </c>
    </row>
    <row r="51" spans="1:14" s="76" customFormat="1" ht="78.75" x14ac:dyDescent="0.2">
      <c r="A51" s="127">
        <v>41033800</v>
      </c>
      <c r="B51" s="170" t="s">
        <v>373</v>
      </c>
      <c r="C51" s="18"/>
      <c r="D51" s="166">
        <v>8571500</v>
      </c>
      <c r="E51" s="204">
        <f>IF(C51=0,0,D51/C51*100)</f>
        <v>0</v>
      </c>
      <c r="F51" s="130">
        <f>D51-C51</f>
        <v>8571500</v>
      </c>
      <c r="G51" s="110"/>
      <c r="H51" s="110"/>
      <c r="I51" s="200"/>
      <c r="J51" s="131"/>
      <c r="K51" s="18">
        <f>C51+G51</f>
        <v>0</v>
      </c>
      <c r="L51" s="18">
        <f>D51+H51</f>
        <v>8571500</v>
      </c>
      <c r="M51" s="204">
        <f>IF(K51=0,0,L51/K51*100)</f>
        <v>0</v>
      </c>
      <c r="N51" s="132">
        <f>L51-K51</f>
        <v>8571500</v>
      </c>
    </row>
    <row r="52" spans="1:14" s="76" customFormat="1" ht="40.15" customHeight="1" x14ac:dyDescent="0.2">
      <c r="A52" s="127">
        <v>41033900</v>
      </c>
      <c r="B52" s="133" t="s">
        <v>138</v>
      </c>
      <c r="C52" s="18">
        <v>121209900</v>
      </c>
      <c r="D52" s="166">
        <v>142965100</v>
      </c>
      <c r="E52" s="204">
        <f t="shared" si="5"/>
        <v>117.94836890386016</v>
      </c>
      <c r="F52" s="130">
        <f t="shared" si="1"/>
        <v>21755200</v>
      </c>
      <c r="G52" s="110"/>
      <c r="H52" s="110"/>
      <c r="I52" s="200">
        <f t="shared" si="4"/>
        <v>0</v>
      </c>
      <c r="J52" s="131">
        <f t="shared" si="2"/>
        <v>0</v>
      </c>
      <c r="K52" s="18">
        <f t="shared" si="13"/>
        <v>121209900</v>
      </c>
      <c r="L52" s="18">
        <f t="shared" si="13"/>
        <v>142965100</v>
      </c>
      <c r="M52" s="204">
        <f t="shared" si="6"/>
        <v>117.94836890386016</v>
      </c>
      <c r="N52" s="132">
        <f t="shared" si="3"/>
        <v>21755200</v>
      </c>
    </row>
    <row r="53" spans="1:14" s="76" customFormat="1" ht="126" x14ac:dyDescent="0.2">
      <c r="A53" s="127">
        <v>41034400</v>
      </c>
      <c r="B53" s="170" t="s">
        <v>763</v>
      </c>
      <c r="C53" s="18"/>
      <c r="D53" s="166">
        <v>4616460</v>
      </c>
      <c r="E53" s="204">
        <f t="shared" si="5"/>
        <v>0</v>
      </c>
      <c r="F53" s="130">
        <f t="shared" si="1"/>
        <v>4616460</v>
      </c>
      <c r="G53" s="110"/>
      <c r="H53" s="110"/>
      <c r="I53" s="200"/>
      <c r="J53" s="131">
        <f t="shared" si="2"/>
        <v>0</v>
      </c>
      <c r="K53" s="18">
        <f>C53+G53</f>
        <v>0</v>
      </c>
      <c r="L53" s="18">
        <f>D53+H53</f>
        <v>4616460</v>
      </c>
      <c r="M53" s="204">
        <f>IF(K53=0,0,L53/K53*100)</f>
        <v>0</v>
      </c>
      <c r="N53" s="132">
        <f>L53-K53</f>
        <v>4616460</v>
      </c>
    </row>
    <row r="54" spans="1:14" s="76" customFormat="1" ht="163.9" customHeight="1" x14ac:dyDescent="0.2">
      <c r="A54" s="127">
        <v>41034800</v>
      </c>
      <c r="B54" s="133" t="s">
        <v>762</v>
      </c>
      <c r="C54" s="18"/>
      <c r="D54" s="166"/>
      <c r="E54" s="204">
        <f>IF(C54=0,0,D54/C54*100)</f>
        <v>0</v>
      </c>
      <c r="F54" s="130">
        <f>D54-C54</f>
        <v>0</v>
      </c>
      <c r="G54" s="110">
        <v>15371332</v>
      </c>
      <c r="H54" s="110"/>
      <c r="I54" s="200">
        <f>IF(G54=0,0,H54/G54*100)</f>
        <v>0</v>
      </c>
      <c r="J54" s="131">
        <f>H54-G54</f>
        <v>-15371332</v>
      </c>
      <c r="K54" s="18">
        <f>C54+G54</f>
        <v>15371332</v>
      </c>
      <c r="L54" s="18">
        <f>D54+H54</f>
        <v>0</v>
      </c>
      <c r="M54" s="204">
        <f>IF(K54=0,0,L54/K54*100)</f>
        <v>0</v>
      </c>
      <c r="N54" s="132">
        <f>L54-K54</f>
        <v>-15371332</v>
      </c>
    </row>
    <row r="55" spans="1:14" s="76" customFormat="1" ht="73.150000000000006" customHeight="1" x14ac:dyDescent="0.2">
      <c r="A55" s="127">
        <v>41035400</v>
      </c>
      <c r="B55" s="133" t="s">
        <v>139</v>
      </c>
      <c r="C55" s="18">
        <v>8183700</v>
      </c>
      <c r="D55" s="166">
        <v>8276000</v>
      </c>
      <c r="E55" s="204">
        <f t="shared" ref="E55:E96" si="14">IF(C55=0,0,D55/C55*100)</f>
        <v>101.12785170521892</v>
      </c>
      <c r="F55" s="130">
        <f t="shared" si="1"/>
        <v>92300</v>
      </c>
      <c r="G55" s="110"/>
      <c r="H55" s="110"/>
      <c r="I55" s="200">
        <f t="shared" si="4"/>
        <v>0</v>
      </c>
      <c r="J55" s="131">
        <f t="shared" si="2"/>
        <v>0</v>
      </c>
      <c r="K55" s="18">
        <f t="shared" si="13"/>
        <v>8183700</v>
      </c>
      <c r="L55" s="18">
        <f t="shared" si="13"/>
        <v>8276000</v>
      </c>
      <c r="M55" s="204">
        <f t="shared" si="6"/>
        <v>101.12785170521892</v>
      </c>
      <c r="N55" s="132">
        <f t="shared" si="3"/>
        <v>92300</v>
      </c>
    </row>
    <row r="56" spans="1:14" s="76" customFormat="1" ht="94.5" x14ac:dyDescent="0.2">
      <c r="A56" s="127">
        <v>41035600</v>
      </c>
      <c r="B56" s="133" t="s">
        <v>390</v>
      </c>
      <c r="C56" s="18">
        <v>3813000</v>
      </c>
      <c r="D56" s="166"/>
      <c r="E56" s="204">
        <f t="shared" si="14"/>
        <v>0</v>
      </c>
      <c r="F56" s="130">
        <f t="shared" si="1"/>
        <v>-3813000</v>
      </c>
      <c r="G56" s="110"/>
      <c r="H56" s="110"/>
      <c r="I56" s="200">
        <f t="shared" si="4"/>
        <v>0</v>
      </c>
      <c r="J56" s="131"/>
      <c r="K56" s="18">
        <f t="shared" ref="K56:L60" si="15">C56+G56</f>
        <v>3813000</v>
      </c>
      <c r="L56" s="18">
        <f t="shared" si="15"/>
        <v>0</v>
      </c>
      <c r="M56" s="204">
        <f>IF(K56=0,0,L56/K56*100)</f>
        <v>0</v>
      </c>
      <c r="N56" s="132">
        <f>L56-K56</f>
        <v>-3813000</v>
      </c>
    </row>
    <row r="57" spans="1:14" s="76" customFormat="1" ht="409.5" x14ac:dyDescent="0.2">
      <c r="A57" s="127">
        <v>41036100</v>
      </c>
      <c r="B57" s="252" t="s">
        <v>391</v>
      </c>
      <c r="C57" s="18">
        <v>20463159</v>
      </c>
      <c r="D57" s="166">
        <v>31957840</v>
      </c>
      <c r="E57" s="204">
        <f t="shared" si="14"/>
        <v>156.1725635812144</v>
      </c>
      <c r="F57" s="130">
        <f t="shared" si="1"/>
        <v>11494681</v>
      </c>
      <c r="G57" s="110"/>
      <c r="H57" s="110"/>
      <c r="I57" s="200">
        <f t="shared" si="4"/>
        <v>0</v>
      </c>
      <c r="J57" s="131"/>
      <c r="K57" s="18">
        <f t="shared" si="15"/>
        <v>20463159</v>
      </c>
      <c r="L57" s="18">
        <f t="shared" si="15"/>
        <v>31957840</v>
      </c>
      <c r="M57" s="204">
        <f>IF(K57=0,0,L57/K57*100)</f>
        <v>156.1725635812144</v>
      </c>
      <c r="N57" s="132">
        <f>L57-K57</f>
        <v>11494681</v>
      </c>
    </row>
    <row r="58" spans="1:14" s="76" customFormat="1" ht="346.5" x14ac:dyDescent="0.2">
      <c r="A58" s="127">
        <v>41036400</v>
      </c>
      <c r="B58" s="133" t="s">
        <v>392</v>
      </c>
      <c r="C58" s="18">
        <v>15100104</v>
      </c>
      <c r="D58" s="166">
        <v>5235251</v>
      </c>
      <c r="E58" s="204">
        <f t="shared" si="14"/>
        <v>34.670297635036157</v>
      </c>
      <c r="F58" s="130">
        <f t="shared" si="1"/>
        <v>-9864853</v>
      </c>
      <c r="G58" s="110"/>
      <c r="H58" s="110"/>
      <c r="I58" s="200">
        <f t="shared" si="4"/>
        <v>0</v>
      </c>
      <c r="J58" s="131"/>
      <c r="K58" s="18">
        <f t="shared" si="15"/>
        <v>15100104</v>
      </c>
      <c r="L58" s="18">
        <f t="shared" si="15"/>
        <v>5235251</v>
      </c>
      <c r="M58" s="204">
        <f>IF(K58=0,0,L58/K58*100)</f>
        <v>34.670297635036157</v>
      </c>
      <c r="N58" s="132">
        <f>L58-K58</f>
        <v>-9864853</v>
      </c>
    </row>
    <row r="59" spans="1:14" s="76" customFormat="1" ht="92.45" customHeight="1" x14ac:dyDescent="0.2">
      <c r="A59" s="127">
        <v>41037200</v>
      </c>
      <c r="B59" s="133" t="s">
        <v>764</v>
      </c>
      <c r="C59" s="18"/>
      <c r="D59" s="166">
        <v>69383900</v>
      </c>
      <c r="E59" s="204">
        <f>IF(C59=0,0,D59/C59*100)</f>
        <v>0</v>
      </c>
      <c r="F59" s="130">
        <f>D59-C59</f>
        <v>69383900</v>
      </c>
      <c r="G59" s="110"/>
      <c r="H59" s="110"/>
      <c r="I59" s="200">
        <f>IF(G59=0,0,H59/G59*100)</f>
        <v>0</v>
      </c>
      <c r="J59" s="131"/>
      <c r="K59" s="18">
        <f>C59+G59</f>
        <v>0</v>
      </c>
      <c r="L59" s="18">
        <f>D59+H59</f>
        <v>69383900</v>
      </c>
      <c r="M59" s="204">
        <f>IF(K59=0,0,L59/K59*100)</f>
        <v>0</v>
      </c>
      <c r="N59" s="132">
        <f>L59-K59</f>
        <v>69383900</v>
      </c>
    </row>
    <row r="60" spans="1:14" s="76" customFormat="1" ht="145.9" customHeight="1" x14ac:dyDescent="0.2">
      <c r="A60" s="127">
        <v>41037300</v>
      </c>
      <c r="B60" s="133" t="s">
        <v>140</v>
      </c>
      <c r="C60" s="19"/>
      <c r="D60" s="110"/>
      <c r="E60" s="204">
        <f t="shared" si="14"/>
        <v>0</v>
      </c>
      <c r="F60" s="130">
        <f t="shared" si="1"/>
        <v>0</v>
      </c>
      <c r="G60" s="309">
        <v>211832400</v>
      </c>
      <c r="H60" s="166"/>
      <c r="I60" s="200">
        <f t="shared" ref="I60:I103" si="16">IF(G60=0,0,H60/G60*100)</f>
        <v>0</v>
      </c>
      <c r="J60" s="131">
        <f t="shared" si="2"/>
        <v>-211832400</v>
      </c>
      <c r="K60" s="18">
        <f t="shared" si="15"/>
        <v>211832400</v>
      </c>
      <c r="L60" s="18">
        <f t="shared" si="15"/>
        <v>0</v>
      </c>
      <c r="M60" s="204">
        <f>IF(K60=0,0,L60/K60*100)</f>
        <v>0</v>
      </c>
      <c r="N60" s="132">
        <f>L60-K60</f>
        <v>-211832400</v>
      </c>
    </row>
    <row r="61" spans="1:14" s="76" customFormat="1" ht="51" customHeight="1" x14ac:dyDescent="0.2">
      <c r="A61" s="115">
        <v>41050000</v>
      </c>
      <c r="B61" s="12" t="s">
        <v>141</v>
      </c>
      <c r="C61" s="20">
        <f>C63+C62</f>
        <v>15140635</v>
      </c>
      <c r="D61" s="109">
        <f>D63+D62</f>
        <v>8801972</v>
      </c>
      <c r="E61" s="205">
        <f>E63</f>
        <v>58.134761190663411</v>
      </c>
      <c r="F61" s="20">
        <f>F63+F62</f>
        <v>-6338663</v>
      </c>
      <c r="G61" s="109">
        <f>G63+G62</f>
        <v>110139900</v>
      </c>
      <c r="H61" s="109">
        <f>H63+H62</f>
        <v>153537834</v>
      </c>
      <c r="I61" s="20">
        <f>I63</f>
        <v>144.65609445646737</v>
      </c>
      <c r="J61" s="20">
        <f>J63+J62</f>
        <v>43397934</v>
      </c>
      <c r="K61" s="20">
        <f>K63+K62</f>
        <v>125280535</v>
      </c>
      <c r="L61" s="20">
        <f>L63+L62</f>
        <v>162339806</v>
      </c>
      <c r="M61" s="205">
        <f>M63</f>
        <v>133.85479046575776</v>
      </c>
      <c r="N61" s="20">
        <f>N63</f>
        <v>41059271</v>
      </c>
    </row>
    <row r="62" spans="1:14" s="76" customFormat="1" ht="51" customHeight="1" x14ac:dyDescent="0.2">
      <c r="A62" s="253">
        <v>41053700</v>
      </c>
      <c r="B62" s="11" t="s">
        <v>393</v>
      </c>
      <c r="C62" s="19"/>
      <c r="D62" s="110"/>
      <c r="E62" s="204">
        <f>IF(C62=0,0,D62/C62*100)</f>
        <v>0</v>
      </c>
      <c r="F62" s="19"/>
      <c r="G62" s="110">
        <v>4000000</v>
      </c>
      <c r="H62" s="110"/>
      <c r="I62" s="200">
        <f>IF(G62=0,0,H62/G62*100)</f>
        <v>0</v>
      </c>
      <c r="J62" s="131">
        <f>H62-G62</f>
        <v>-4000000</v>
      </c>
      <c r="K62" s="18">
        <f>C62+G62</f>
        <v>4000000</v>
      </c>
      <c r="L62" s="18">
        <f>D62+H62</f>
        <v>0</v>
      </c>
      <c r="M62" s="204">
        <f>IF(K62=0,0,L62/K62*100)</f>
        <v>0</v>
      </c>
      <c r="N62" s="132">
        <f>L62-K62</f>
        <v>-4000000</v>
      </c>
    </row>
    <row r="63" spans="1:14" s="76" customFormat="1" ht="31.9" customHeight="1" x14ac:dyDescent="0.2">
      <c r="A63" s="135">
        <v>41053900</v>
      </c>
      <c r="B63" s="170" t="s">
        <v>142</v>
      </c>
      <c r="C63" s="194">
        <v>15140635</v>
      </c>
      <c r="D63" s="166">
        <v>8801972</v>
      </c>
      <c r="E63" s="204">
        <f>IF(C63=0,0,D63/C63*100)</f>
        <v>58.134761190663411</v>
      </c>
      <c r="F63" s="130">
        <f>D63-C63</f>
        <v>-6338663</v>
      </c>
      <c r="G63" s="309">
        <v>106139900</v>
      </c>
      <c r="H63" s="166">
        <v>153537834</v>
      </c>
      <c r="I63" s="200">
        <f>IF(G63=0,0,H63/G63*100)</f>
        <v>144.65609445646737</v>
      </c>
      <c r="J63" s="131">
        <f>H63-G63</f>
        <v>47397934</v>
      </c>
      <c r="K63" s="18">
        <f>C63+G63</f>
        <v>121280535</v>
      </c>
      <c r="L63" s="18">
        <f>D63+H63</f>
        <v>162339806</v>
      </c>
      <c r="M63" s="204">
        <f>IF(K63=0,0,L63/K63*100)</f>
        <v>133.85479046575776</v>
      </c>
      <c r="N63" s="132">
        <f>L63-K63</f>
        <v>41059271</v>
      </c>
    </row>
    <row r="64" spans="1:14" s="78" customFormat="1" ht="31.15" customHeight="1" x14ac:dyDescent="0.2">
      <c r="A64" s="137"/>
      <c r="B64" s="138" t="s">
        <v>516</v>
      </c>
      <c r="C64" s="139">
        <f>C74+C75</f>
        <v>1382780657.7999997</v>
      </c>
      <c r="D64" s="140">
        <f>D74+D75</f>
        <v>1494229719.7699997</v>
      </c>
      <c r="E64" s="202">
        <f t="shared" si="14"/>
        <v>108.05977877556627</v>
      </c>
      <c r="F64" s="140">
        <f t="shared" si="1"/>
        <v>111449061.97000003</v>
      </c>
      <c r="G64" s="140">
        <f t="shared" ref="G64:L64" si="17">G74+G75</f>
        <v>607917714.82000005</v>
      </c>
      <c r="H64" s="140">
        <f t="shared" si="17"/>
        <v>373983025.91000003</v>
      </c>
      <c r="I64" s="198">
        <f t="shared" si="16"/>
        <v>61.518691887558106</v>
      </c>
      <c r="J64" s="141">
        <f t="shared" si="2"/>
        <v>-233934688.91000003</v>
      </c>
      <c r="K64" s="139">
        <f t="shared" si="17"/>
        <v>1990698372.6199999</v>
      </c>
      <c r="L64" s="139">
        <f t="shared" si="17"/>
        <v>1868212745.6799998</v>
      </c>
      <c r="M64" s="202">
        <f t="shared" ref="M64:M105" si="18">IF(K64=0,0,L64/K64*100)</f>
        <v>93.847102673882517</v>
      </c>
      <c r="N64" s="139">
        <f t="shared" si="3"/>
        <v>-122485626.94000006</v>
      </c>
    </row>
    <row r="65" spans="1:14" s="76" customFormat="1" ht="36.6" customHeight="1" x14ac:dyDescent="0.2">
      <c r="A65" s="142" t="s">
        <v>517</v>
      </c>
      <c r="B65" s="143" t="s">
        <v>461</v>
      </c>
      <c r="C65" s="144">
        <v>35938014.609999999</v>
      </c>
      <c r="D65" s="166">
        <v>37034109.729999997</v>
      </c>
      <c r="E65" s="204">
        <f t="shared" si="14"/>
        <v>103.04996013801775</v>
      </c>
      <c r="F65" s="130">
        <f t="shared" si="1"/>
        <v>1096095.1199999973</v>
      </c>
      <c r="G65" s="144">
        <v>78830341.180000007</v>
      </c>
      <c r="H65" s="166">
        <v>73885181.75</v>
      </c>
      <c r="I65" s="200">
        <f t="shared" si="16"/>
        <v>93.726832389690784</v>
      </c>
      <c r="J65" s="131">
        <f t="shared" si="2"/>
        <v>-4945159.4300000072</v>
      </c>
      <c r="K65" s="18">
        <f t="shared" ref="K65:K73" si="19">C65+G65</f>
        <v>114768355.79000001</v>
      </c>
      <c r="L65" s="18">
        <f t="shared" ref="L65:L73" si="20">D65+H65</f>
        <v>110919291.47999999</v>
      </c>
      <c r="M65" s="204">
        <f t="shared" si="18"/>
        <v>96.646232070238142</v>
      </c>
      <c r="N65" s="132">
        <f t="shared" si="3"/>
        <v>-3849064.3100000173</v>
      </c>
    </row>
    <row r="66" spans="1:14" s="76" customFormat="1" ht="38.450000000000003" customHeight="1" x14ac:dyDescent="0.2">
      <c r="A66" s="142" t="s">
        <v>462</v>
      </c>
      <c r="B66" s="143" t="s">
        <v>463</v>
      </c>
      <c r="C66" s="144">
        <v>477728153.58999997</v>
      </c>
      <c r="D66" s="166">
        <v>503778103.06</v>
      </c>
      <c r="E66" s="204">
        <f t="shared" si="14"/>
        <v>105.45288136657669</v>
      </c>
      <c r="F66" s="130">
        <f t="shared" si="1"/>
        <v>26049949.470000029</v>
      </c>
      <c r="G66" s="144">
        <v>53668532.350000001</v>
      </c>
      <c r="H66" s="166">
        <v>50673644.920000002</v>
      </c>
      <c r="I66" s="200">
        <f t="shared" si="16"/>
        <v>94.4196584127384</v>
      </c>
      <c r="J66" s="131">
        <f t="shared" si="2"/>
        <v>-2994887.4299999997</v>
      </c>
      <c r="K66" s="18">
        <f t="shared" si="19"/>
        <v>531396685.94</v>
      </c>
      <c r="L66" s="18">
        <f t="shared" si="20"/>
        <v>554451747.98000002</v>
      </c>
      <c r="M66" s="204">
        <f t="shared" si="18"/>
        <v>104.33857843867005</v>
      </c>
      <c r="N66" s="132">
        <f t="shared" si="3"/>
        <v>23055062.040000021</v>
      </c>
    </row>
    <row r="67" spans="1:14" s="76" customFormat="1" ht="33" customHeight="1" x14ac:dyDescent="0.2">
      <c r="A67" s="142" t="s">
        <v>464</v>
      </c>
      <c r="B67" s="143" t="s">
        <v>465</v>
      </c>
      <c r="C67" s="144">
        <v>134306484.66</v>
      </c>
      <c r="D67" s="166">
        <v>138905951.28999999</v>
      </c>
      <c r="E67" s="204">
        <f t="shared" si="14"/>
        <v>103.4246050305342</v>
      </c>
      <c r="F67" s="130">
        <f t="shared" si="1"/>
        <v>4599466.6299999952</v>
      </c>
      <c r="G67" s="144">
        <v>10978251.640000001</v>
      </c>
      <c r="H67" s="166">
        <v>3058961.68</v>
      </c>
      <c r="I67" s="200">
        <f t="shared" si="16"/>
        <v>27.863832787859106</v>
      </c>
      <c r="J67" s="131">
        <f t="shared" si="2"/>
        <v>-7919289.9600000009</v>
      </c>
      <c r="K67" s="18">
        <f t="shared" si="19"/>
        <v>145284736.30000001</v>
      </c>
      <c r="L67" s="18">
        <f t="shared" si="20"/>
        <v>141964912.97</v>
      </c>
      <c r="M67" s="204">
        <f t="shared" si="18"/>
        <v>97.714953811015022</v>
      </c>
      <c r="N67" s="132">
        <f t="shared" si="3"/>
        <v>-3319823.3300000131</v>
      </c>
    </row>
    <row r="68" spans="1:14" s="76" customFormat="1" ht="46.15" customHeight="1" x14ac:dyDescent="0.2">
      <c r="A68" s="142" t="s">
        <v>466</v>
      </c>
      <c r="B68" s="143" t="s">
        <v>268</v>
      </c>
      <c r="C68" s="144">
        <v>189774050.84999999</v>
      </c>
      <c r="D68" s="166">
        <v>227228520.12</v>
      </c>
      <c r="E68" s="204">
        <f t="shared" si="14"/>
        <v>119.73634914902276</v>
      </c>
      <c r="F68" s="130">
        <f t="shared" si="1"/>
        <v>37454469.270000011</v>
      </c>
      <c r="G68" s="144">
        <v>50598369.439999998</v>
      </c>
      <c r="H68" s="166">
        <v>59823131.420000002</v>
      </c>
      <c r="I68" s="200">
        <f t="shared" si="16"/>
        <v>118.23134239718695</v>
      </c>
      <c r="J68" s="131">
        <f t="shared" si="2"/>
        <v>9224761.9800000042</v>
      </c>
      <c r="K68" s="18">
        <f t="shared" si="19"/>
        <v>240372420.28999999</v>
      </c>
      <c r="L68" s="18">
        <f t="shared" si="20"/>
        <v>287051651.54000002</v>
      </c>
      <c r="M68" s="204">
        <f t="shared" si="18"/>
        <v>119.41954538448437</v>
      </c>
      <c r="N68" s="132">
        <f t="shared" si="3"/>
        <v>46679231.25000003</v>
      </c>
    </row>
    <row r="69" spans="1:14" s="76" customFormat="1" ht="22.15" customHeight="1" x14ac:dyDescent="0.2">
      <c r="A69" s="142" t="s">
        <v>269</v>
      </c>
      <c r="B69" s="143" t="s">
        <v>270</v>
      </c>
      <c r="C69" s="144">
        <v>99253115.040000007</v>
      </c>
      <c r="D69" s="166">
        <v>117025828.23</v>
      </c>
      <c r="E69" s="204">
        <f t="shared" si="14"/>
        <v>117.90645380030382</v>
      </c>
      <c r="F69" s="130">
        <f t="shared" si="1"/>
        <v>17772713.189999998</v>
      </c>
      <c r="G69" s="144">
        <v>6577624.6600000001</v>
      </c>
      <c r="H69" s="166">
        <v>6866178.6799999997</v>
      </c>
      <c r="I69" s="200">
        <f t="shared" si="16"/>
        <v>104.38690309823788</v>
      </c>
      <c r="J69" s="131">
        <f t="shared" si="2"/>
        <v>288554.01999999955</v>
      </c>
      <c r="K69" s="18">
        <f t="shared" si="19"/>
        <v>105830739.7</v>
      </c>
      <c r="L69" s="18">
        <f t="shared" si="20"/>
        <v>123892006.91</v>
      </c>
      <c r="M69" s="204">
        <f t="shared" si="18"/>
        <v>117.06618252995165</v>
      </c>
      <c r="N69" s="132">
        <f t="shared" si="3"/>
        <v>18061267.209999993</v>
      </c>
    </row>
    <row r="70" spans="1:14" s="76" customFormat="1" ht="34.9" customHeight="1" x14ac:dyDescent="0.2">
      <c r="A70" s="142" t="s">
        <v>271</v>
      </c>
      <c r="B70" s="143" t="s">
        <v>272</v>
      </c>
      <c r="C70" s="144">
        <v>69032296.810000002</v>
      </c>
      <c r="D70" s="166">
        <v>82026542.579999998</v>
      </c>
      <c r="E70" s="204">
        <f t="shared" si="14"/>
        <v>118.82342956915444</v>
      </c>
      <c r="F70" s="130">
        <f t="shared" si="1"/>
        <v>12994245.769999996</v>
      </c>
      <c r="G70" s="144">
        <v>674434.43</v>
      </c>
      <c r="H70" s="166">
        <v>227676.53</v>
      </c>
      <c r="I70" s="200">
        <f t="shared" si="16"/>
        <v>33.758141618007251</v>
      </c>
      <c r="J70" s="131">
        <f t="shared" si="2"/>
        <v>-446757.9</v>
      </c>
      <c r="K70" s="18">
        <f t="shared" si="19"/>
        <v>69706731.24000001</v>
      </c>
      <c r="L70" s="18">
        <f t="shared" si="20"/>
        <v>82254219.109999999</v>
      </c>
      <c r="M70" s="204">
        <f t="shared" si="18"/>
        <v>118.00039629859998</v>
      </c>
      <c r="N70" s="132">
        <f t="shared" si="3"/>
        <v>12547487.86999999</v>
      </c>
    </row>
    <row r="71" spans="1:14" s="76" customFormat="1" ht="31.9" customHeight="1" x14ac:dyDescent="0.2">
      <c r="A71" s="142" t="s">
        <v>273</v>
      </c>
      <c r="B71" s="143" t="s">
        <v>274</v>
      </c>
      <c r="C71" s="144">
        <v>848696.61</v>
      </c>
      <c r="D71" s="166">
        <v>1043135.57</v>
      </c>
      <c r="E71" s="204">
        <f t="shared" si="14"/>
        <v>122.91030242244045</v>
      </c>
      <c r="F71" s="130">
        <f t="shared" si="1"/>
        <v>194438.95999999996</v>
      </c>
      <c r="G71" s="144">
        <v>222700</v>
      </c>
      <c r="H71" s="166">
        <v>60000</v>
      </c>
      <c r="I71" s="200">
        <f t="shared" si="16"/>
        <v>26.942074539739558</v>
      </c>
      <c r="J71" s="131">
        <f t="shared" si="2"/>
        <v>-162700</v>
      </c>
      <c r="K71" s="18">
        <f t="shared" si="19"/>
        <v>1071396.6099999999</v>
      </c>
      <c r="L71" s="18">
        <f t="shared" si="20"/>
        <v>1103135.5699999998</v>
      </c>
      <c r="M71" s="204">
        <f t="shared" si="18"/>
        <v>102.96239130344085</v>
      </c>
      <c r="N71" s="132">
        <f t="shared" si="3"/>
        <v>31738.959999999963</v>
      </c>
    </row>
    <row r="72" spans="1:14" s="76" customFormat="1" ht="34.9" customHeight="1" x14ac:dyDescent="0.2">
      <c r="A72" s="142" t="s">
        <v>275</v>
      </c>
      <c r="B72" s="145" t="s">
        <v>276</v>
      </c>
      <c r="C72" s="144">
        <v>97736305.700000003</v>
      </c>
      <c r="D72" s="166">
        <v>56694934.780000001</v>
      </c>
      <c r="E72" s="204">
        <f t="shared" si="14"/>
        <v>58.008059926087427</v>
      </c>
      <c r="F72" s="130">
        <f t="shared" si="1"/>
        <v>-41041370.920000002</v>
      </c>
      <c r="G72" s="144">
        <v>275015747.41000003</v>
      </c>
      <c r="H72" s="166">
        <v>75054696.060000002</v>
      </c>
      <c r="I72" s="200">
        <f t="shared" si="16"/>
        <v>27.291053973031833</v>
      </c>
      <c r="J72" s="131">
        <f t="shared" si="2"/>
        <v>-199961051.35000002</v>
      </c>
      <c r="K72" s="18">
        <f t="shared" si="19"/>
        <v>372752053.11000001</v>
      </c>
      <c r="L72" s="18">
        <f t="shared" si="20"/>
        <v>131749630.84</v>
      </c>
      <c r="M72" s="204">
        <f t="shared" si="18"/>
        <v>35.345112049891348</v>
      </c>
      <c r="N72" s="132">
        <f t="shared" si="3"/>
        <v>-241002422.27000001</v>
      </c>
    </row>
    <row r="73" spans="1:14" s="76" customFormat="1" ht="33" customHeight="1" x14ac:dyDescent="0.2">
      <c r="A73" s="142" t="s">
        <v>277</v>
      </c>
      <c r="B73" s="145" t="s">
        <v>278</v>
      </c>
      <c r="C73" s="144">
        <v>14007502.84</v>
      </c>
      <c r="D73" s="166">
        <v>21280817.84</v>
      </c>
      <c r="E73" s="204">
        <f t="shared" si="14"/>
        <v>151.92442281168226</v>
      </c>
      <c r="F73" s="130">
        <f t="shared" ref="F73:F138" si="21">D73-C73</f>
        <v>7273315</v>
      </c>
      <c r="G73" s="144">
        <v>45761551.759999998</v>
      </c>
      <c r="H73" s="166">
        <v>20943854.870000001</v>
      </c>
      <c r="I73" s="200">
        <f t="shared" si="16"/>
        <v>45.767361604872299</v>
      </c>
      <c r="J73" s="131">
        <f t="shared" ref="J73:J138" si="22">H73-G73</f>
        <v>-24817696.889999997</v>
      </c>
      <c r="K73" s="18">
        <f t="shared" si="19"/>
        <v>59769054.599999994</v>
      </c>
      <c r="L73" s="18">
        <f t="shared" si="20"/>
        <v>42224672.710000001</v>
      </c>
      <c r="M73" s="204">
        <f t="shared" si="18"/>
        <v>70.646378786791118</v>
      </c>
      <c r="N73" s="132">
        <f t="shared" ref="N73:N138" si="23">L73-K73</f>
        <v>-17544381.889999993</v>
      </c>
    </row>
    <row r="74" spans="1:14" s="78" customFormat="1" ht="36" customHeight="1" x14ac:dyDescent="0.2">
      <c r="A74" s="146"/>
      <c r="B74" s="147" t="s">
        <v>279</v>
      </c>
      <c r="C74" s="139">
        <f>SUM(C65:C73)</f>
        <v>1118624620.7099998</v>
      </c>
      <c r="D74" s="140">
        <f>SUM(D65:D73)</f>
        <v>1185017943.1999998</v>
      </c>
      <c r="E74" s="202">
        <f t="shared" si="14"/>
        <v>105.93526382852718</v>
      </c>
      <c r="F74" s="140">
        <f t="shared" si="21"/>
        <v>66393322.49000001</v>
      </c>
      <c r="G74" s="140">
        <f>SUM(G65:G73)</f>
        <v>522327552.87</v>
      </c>
      <c r="H74" s="140">
        <f>SUM(H65:H73)</f>
        <v>290593325.91000003</v>
      </c>
      <c r="I74" s="198">
        <f t="shared" si="16"/>
        <v>55.634309220965918</v>
      </c>
      <c r="J74" s="141">
        <f t="shared" si="22"/>
        <v>-231734226.95999998</v>
      </c>
      <c r="K74" s="139">
        <f>SUM(K65:K73)</f>
        <v>1640952173.5799999</v>
      </c>
      <c r="L74" s="139">
        <f>SUM(L65:L73)</f>
        <v>1475611269.1099999</v>
      </c>
      <c r="M74" s="202">
        <f t="shared" si="18"/>
        <v>89.924087543070655</v>
      </c>
      <c r="N74" s="139">
        <f t="shared" si="23"/>
        <v>-165340904.47000003</v>
      </c>
    </row>
    <row r="75" spans="1:14" s="78" customFormat="1" ht="35.450000000000003" customHeight="1" x14ac:dyDescent="0.2">
      <c r="A75" s="146"/>
      <c r="B75" s="147" t="s">
        <v>280</v>
      </c>
      <c r="C75" s="139">
        <f>SUM(C76:C91)</f>
        <v>264156037.09</v>
      </c>
      <c r="D75" s="140">
        <f>SUM(D76:D91)</f>
        <v>309211776.56999999</v>
      </c>
      <c r="E75" s="202">
        <f t="shared" si="14"/>
        <v>117.05648675545855</v>
      </c>
      <c r="F75" s="140">
        <f t="shared" si="21"/>
        <v>45055739.479999989</v>
      </c>
      <c r="G75" s="140">
        <f>SUM(G76:G91)</f>
        <v>85590161.950000003</v>
      </c>
      <c r="H75" s="140">
        <f>SUM(H76:H91)</f>
        <v>83389700</v>
      </c>
      <c r="I75" s="198">
        <f t="shared" si="16"/>
        <v>97.429071402755994</v>
      </c>
      <c r="J75" s="141">
        <f t="shared" si="22"/>
        <v>-2200461.950000003</v>
      </c>
      <c r="K75" s="139">
        <f>SUM(K76:K91)</f>
        <v>349746199.04000002</v>
      </c>
      <c r="L75" s="139">
        <f>SUM(L76:L91)</f>
        <v>392601476.56999999</v>
      </c>
      <c r="M75" s="202">
        <f t="shared" si="18"/>
        <v>112.25325039918408</v>
      </c>
      <c r="N75" s="139">
        <f>SUM(N76:N91)</f>
        <v>42855277.529999986</v>
      </c>
    </row>
    <row r="76" spans="1:14" s="76" customFormat="1" ht="116.45" customHeight="1" x14ac:dyDescent="0.2">
      <c r="A76" s="142">
        <v>9130</v>
      </c>
      <c r="B76" s="148" t="s">
        <v>522</v>
      </c>
      <c r="C76" s="149">
        <v>50338800</v>
      </c>
      <c r="D76" s="166">
        <v>50911200</v>
      </c>
      <c r="E76" s="204">
        <f t="shared" si="14"/>
        <v>101.13709504398199</v>
      </c>
      <c r="F76" s="130">
        <f t="shared" si="21"/>
        <v>572400</v>
      </c>
      <c r="G76" s="110"/>
      <c r="H76" s="110"/>
      <c r="I76" s="200">
        <f t="shared" si="16"/>
        <v>0</v>
      </c>
      <c r="J76" s="131">
        <f t="shared" si="22"/>
        <v>0</v>
      </c>
      <c r="K76" s="18">
        <f t="shared" ref="K76:K91" si="24">C76+G76</f>
        <v>50338800</v>
      </c>
      <c r="L76" s="18">
        <f t="shared" ref="L76:L91" si="25">D76+H76</f>
        <v>50911200</v>
      </c>
      <c r="M76" s="204">
        <f t="shared" si="18"/>
        <v>101.13709504398199</v>
      </c>
      <c r="N76" s="132">
        <f t="shared" si="23"/>
        <v>572400</v>
      </c>
    </row>
    <row r="77" spans="1:14" s="76" customFormat="1" ht="42" customHeight="1" x14ac:dyDescent="0.2">
      <c r="A77" s="142">
        <v>9150</v>
      </c>
      <c r="B77" s="170" t="s">
        <v>447</v>
      </c>
      <c r="C77" s="194">
        <v>40802306</v>
      </c>
      <c r="D77" s="166">
        <v>28050215</v>
      </c>
      <c r="E77" s="204"/>
      <c r="F77" s="130">
        <f t="shared" si="21"/>
        <v>-12752091</v>
      </c>
      <c r="G77" s="110"/>
      <c r="H77" s="110"/>
      <c r="I77" s="200">
        <f t="shared" ref="I77:I83" si="26">IF(G77=0,0,H77/G77*100)</f>
        <v>0</v>
      </c>
      <c r="J77" s="131">
        <f t="shared" ref="J77:J85" si="27">H77-G77</f>
        <v>0</v>
      </c>
      <c r="K77" s="18">
        <f t="shared" si="24"/>
        <v>40802306</v>
      </c>
      <c r="L77" s="18">
        <f t="shared" si="25"/>
        <v>28050215</v>
      </c>
      <c r="M77" s="204">
        <f t="shared" ref="M77:M85" si="28">IF(K77=0,0,L77/K77*100)</f>
        <v>68.746641427570296</v>
      </c>
      <c r="N77" s="132">
        <f t="shared" ref="N77:N85" si="29">L77-K77</f>
        <v>-12752091</v>
      </c>
    </row>
    <row r="78" spans="1:14" s="76" customFormat="1" ht="138.6" customHeight="1" x14ac:dyDescent="0.2">
      <c r="A78" s="142">
        <v>9210</v>
      </c>
      <c r="B78" s="150" t="s">
        <v>757</v>
      </c>
      <c r="C78" s="194">
        <v>3813000</v>
      </c>
      <c r="D78" s="166"/>
      <c r="E78" s="204"/>
      <c r="F78" s="130">
        <f t="shared" ref="F78:F85" si="30">D78-C78</f>
        <v>-3813000</v>
      </c>
      <c r="G78" s="110"/>
      <c r="H78" s="110"/>
      <c r="I78" s="200">
        <f t="shared" si="26"/>
        <v>0</v>
      </c>
      <c r="J78" s="131">
        <f t="shared" si="27"/>
        <v>0</v>
      </c>
      <c r="K78" s="18">
        <f t="shared" si="24"/>
        <v>3813000</v>
      </c>
      <c r="L78" s="18">
        <f t="shared" si="25"/>
        <v>0</v>
      </c>
      <c r="M78" s="204">
        <f t="shared" si="28"/>
        <v>0</v>
      </c>
      <c r="N78" s="132">
        <f t="shared" si="29"/>
        <v>-3813000</v>
      </c>
    </row>
    <row r="79" spans="1:14" s="76" customFormat="1" ht="391.15" customHeight="1" x14ac:dyDescent="0.2">
      <c r="A79" s="151">
        <v>9241</v>
      </c>
      <c r="B79" s="323" t="s">
        <v>758</v>
      </c>
      <c r="C79" s="194">
        <v>19483109.379999999</v>
      </c>
      <c r="D79" s="166">
        <v>31957832.030000001</v>
      </c>
      <c r="E79" s="204"/>
      <c r="F79" s="130">
        <f t="shared" si="30"/>
        <v>12474722.650000002</v>
      </c>
      <c r="G79" s="110"/>
      <c r="H79" s="110"/>
      <c r="I79" s="200">
        <f t="shared" si="26"/>
        <v>0</v>
      </c>
      <c r="J79" s="131">
        <f t="shared" si="27"/>
        <v>0</v>
      </c>
      <c r="K79" s="18">
        <f t="shared" si="24"/>
        <v>19483109.379999999</v>
      </c>
      <c r="L79" s="18">
        <f t="shared" si="25"/>
        <v>31957832.030000001</v>
      </c>
      <c r="M79" s="204">
        <f t="shared" si="28"/>
        <v>164.02839714489147</v>
      </c>
      <c r="N79" s="132">
        <f t="shared" si="29"/>
        <v>12474722.650000002</v>
      </c>
    </row>
    <row r="80" spans="1:14" s="76" customFormat="1" ht="409.5" x14ac:dyDescent="0.2">
      <c r="A80" s="151">
        <v>9242</v>
      </c>
      <c r="B80" s="327" t="s">
        <v>759</v>
      </c>
      <c r="C80" s="194">
        <v>17113683</v>
      </c>
      <c r="D80" s="166">
        <v>23778468.600000001</v>
      </c>
      <c r="E80" s="204"/>
      <c r="F80" s="130">
        <f t="shared" si="30"/>
        <v>6664785.6000000015</v>
      </c>
      <c r="G80" s="110"/>
      <c r="H80" s="110"/>
      <c r="I80" s="200">
        <f t="shared" si="26"/>
        <v>0</v>
      </c>
      <c r="J80" s="131">
        <f t="shared" si="27"/>
        <v>0</v>
      </c>
      <c r="K80" s="18">
        <f t="shared" si="24"/>
        <v>17113683</v>
      </c>
      <c r="L80" s="18">
        <f t="shared" si="25"/>
        <v>23778468.600000001</v>
      </c>
      <c r="M80" s="204">
        <f t="shared" si="28"/>
        <v>138.94419219989058</v>
      </c>
      <c r="N80" s="132">
        <f t="shared" si="29"/>
        <v>6664785.6000000015</v>
      </c>
    </row>
    <row r="81" spans="1:17" s="76" customFormat="1" ht="283.89999999999998" customHeight="1" x14ac:dyDescent="0.2">
      <c r="A81" s="151">
        <v>9243</v>
      </c>
      <c r="B81" s="323" t="s">
        <v>760</v>
      </c>
      <c r="C81" s="194">
        <v>14356417.529999999</v>
      </c>
      <c r="D81" s="166">
        <v>5235248.9400000004</v>
      </c>
      <c r="E81" s="204"/>
      <c r="F81" s="130">
        <f t="shared" si="30"/>
        <v>-9121168.5899999999</v>
      </c>
      <c r="G81" s="110"/>
      <c r="H81" s="110"/>
      <c r="I81" s="200">
        <f t="shared" si="26"/>
        <v>0</v>
      </c>
      <c r="J81" s="131">
        <f t="shared" si="27"/>
        <v>0</v>
      </c>
      <c r="K81" s="18">
        <f t="shared" si="24"/>
        <v>14356417.529999999</v>
      </c>
      <c r="L81" s="18">
        <f t="shared" si="25"/>
        <v>5235248.9400000004</v>
      </c>
      <c r="M81" s="204">
        <f t="shared" si="28"/>
        <v>36.466262764092235</v>
      </c>
      <c r="N81" s="132">
        <f t="shared" si="29"/>
        <v>-9121168.5899999999</v>
      </c>
    </row>
    <row r="82" spans="1:17" s="76" customFormat="1" ht="258" customHeight="1" x14ac:dyDescent="0.2">
      <c r="A82" s="151">
        <v>9244</v>
      </c>
      <c r="B82" s="323" t="s">
        <v>761</v>
      </c>
      <c r="C82" s="194">
        <v>2092093</v>
      </c>
      <c r="D82" s="166"/>
      <c r="E82" s="204"/>
      <c r="F82" s="130">
        <f t="shared" si="30"/>
        <v>-2092093</v>
      </c>
      <c r="G82" s="110"/>
      <c r="H82" s="110"/>
      <c r="I82" s="200">
        <f t="shared" si="26"/>
        <v>0</v>
      </c>
      <c r="J82" s="131">
        <f t="shared" si="27"/>
        <v>0</v>
      </c>
      <c r="K82" s="18">
        <f t="shared" si="24"/>
        <v>2092093</v>
      </c>
      <c r="L82" s="18">
        <f t="shared" si="25"/>
        <v>0</v>
      </c>
      <c r="M82" s="204">
        <f t="shared" si="28"/>
        <v>0</v>
      </c>
      <c r="N82" s="132">
        <f t="shared" si="29"/>
        <v>-2092093</v>
      </c>
    </row>
    <row r="83" spans="1:17" ht="87.6" customHeight="1" x14ac:dyDescent="0.2">
      <c r="A83" s="151">
        <v>9310</v>
      </c>
      <c r="B83" s="152" t="s">
        <v>132</v>
      </c>
      <c r="C83" s="149">
        <v>35565300</v>
      </c>
      <c r="D83" s="166">
        <v>48367100</v>
      </c>
      <c r="E83" s="204"/>
      <c r="F83" s="130">
        <f t="shared" si="30"/>
        <v>12801800</v>
      </c>
      <c r="G83" s="110"/>
      <c r="H83" s="110"/>
      <c r="I83" s="200">
        <f t="shared" si="26"/>
        <v>0</v>
      </c>
      <c r="J83" s="131">
        <f t="shared" si="27"/>
        <v>0</v>
      </c>
      <c r="K83" s="18">
        <f t="shared" si="24"/>
        <v>35565300</v>
      </c>
      <c r="L83" s="18">
        <f t="shared" si="25"/>
        <v>48367100</v>
      </c>
      <c r="M83" s="204">
        <f t="shared" si="28"/>
        <v>135.99519756616704</v>
      </c>
      <c r="N83" s="132">
        <f t="shared" si="29"/>
        <v>12801800</v>
      </c>
    </row>
    <row r="84" spans="1:17" ht="96.6" customHeight="1" x14ac:dyDescent="0.2">
      <c r="A84" s="151">
        <v>9314</v>
      </c>
      <c r="B84" s="152" t="s">
        <v>394</v>
      </c>
      <c r="C84" s="149">
        <v>17470000</v>
      </c>
      <c r="D84" s="166"/>
      <c r="E84" s="204">
        <f t="shared" si="14"/>
        <v>0</v>
      </c>
      <c r="F84" s="130">
        <f t="shared" si="30"/>
        <v>-17470000</v>
      </c>
      <c r="G84" s="110"/>
      <c r="H84" s="110"/>
      <c r="I84" s="200">
        <f t="shared" si="16"/>
        <v>0</v>
      </c>
      <c r="J84" s="131">
        <f t="shared" si="27"/>
        <v>0</v>
      </c>
      <c r="K84" s="18">
        <f t="shared" si="24"/>
        <v>17470000</v>
      </c>
      <c r="L84" s="18">
        <f t="shared" si="25"/>
        <v>0</v>
      </c>
      <c r="M84" s="204">
        <f t="shared" si="28"/>
        <v>0</v>
      </c>
      <c r="N84" s="132">
        <f t="shared" si="29"/>
        <v>-17470000</v>
      </c>
    </row>
    <row r="85" spans="1:17" ht="70.150000000000006" customHeight="1" x14ac:dyDescent="0.2">
      <c r="A85" s="151">
        <v>9320</v>
      </c>
      <c r="B85" s="90" t="s">
        <v>89</v>
      </c>
      <c r="C85" s="149"/>
      <c r="D85" s="166"/>
      <c r="E85" s="204">
        <f>IF(C85=0,0,D85/C85*100)</f>
        <v>0</v>
      </c>
      <c r="F85" s="130">
        <f t="shared" si="30"/>
        <v>0</v>
      </c>
      <c r="G85" s="110"/>
      <c r="H85" s="110">
        <v>54053200</v>
      </c>
      <c r="I85" s="200">
        <f>IF(G85=0,0,H85/G85*100)</f>
        <v>0</v>
      </c>
      <c r="J85" s="131">
        <f t="shared" si="27"/>
        <v>54053200</v>
      </c>
      <c r="K85" s="18">
        <f t="shared" si="24"/>
        <v>0</v>
      </c>
      <c r="L85" s="18">
        <f t="shared" si="25"/>
        <v>54053200</v>
      </c>
      <c r="M85" s="204">
        <f t="shared" si="28"/>
        <v>0</v>
      </c>
      <c r="N85" s="132">
        <f t="shared" si="29"/>
        <v>54053200</v>
      </c>
    </row>
    <row r="86" spans="1:17" ht="98.45" customHeight="1" x14ac:dyDescent="0.2">
      <c r="A86" s="151" t="s">
        <v>281</v>
      </c>
      <c r="B86" s="152" t="s">
        <v>133</v>
      </c>
      <c r="C86" s="149">
        <v>8173800</v>
      </c>
      <c r="D86" s="166">
        <v>8256000</v>
      </c>
      <c r="E86" s="204">
        <f t="shared" si="14"/>
        <v>101.00565220582838</v>
      </c>
      <c r="F86" s="130">
        <f t="shared" si="21"/>
        <v>82200</v>
      </c>
      <c r="G86" s="110"/>
      <c r="H86" s="110"/>
      <c r="I86" s="200">
        <f t="shared" si="16"/>
        <v>0</v>
      </c>
      <c r="J86" s="131">
        <f t="shared" si="22"/>
        <v>0</v>
      </c>
      <c r="K86" s="18">
        <f t="shared" si="24"/>
        <v>8173800</v>
      </c>
      <c r="L86" s="18">
        <f t="shared" si="25"/>
        <v>8256000</v>
      </c>
      <c r="M86" s="204">
        <f t="shared" si="18"/>
        <v>101.00565220582838</v>
      </c>
      <c r="N86" s="132">
        <f t="shared" si="23"/>
        <v>82200</v>
      </c>
    </row>
    <row r="87" spans="1:17" ht="103.15" customHeight="1" x14ac:dyDescent="0.2">
      <c r="A87" s="151">
        <v>9350</v>
      </c>
      <c r="B87" s="249" t="s">
        <v>772</v>
      </c>
      <c r="C87" s="149"/>
      <c r="D87" s="166">
        <v>64549900</v>
      </c>
      <c r="E87" s="204">
        <f>IF(C87=0,0,D87/C87*100)</f>
        <v>0</v>
      </c>
      <c r="F87" s="130">
        <f>D87-C87</f>
        <v>64549900</v>
      </c>
      <c r="G87" s="110"/>
      <c r="H87" s="110"/>
      <c r="I87" s="200">
        <f>IF(G87=0,0,H87/G87*100)</f>
        <v>0</v>
      </c>
      <c r="J87" s="131">
        <f>H87-G87</f>
        <v>0</v>
      </c>
      <c r="K87" s="18">
        <f t="shared" si="24"/>
        <v>0</v>
      </c>
      <c r="L87" s="18">
        <f t="shared" si="25"/>
        <v>64549900</v>
      </c>
      <c r="M87" s="204">
        <f>IF(K87=0,0,L87/K87*100)</f>
        <v>0</v>
      </c>
      <c r="N87" s="132">
        <f>L87-K87</f>
        <v>64549900</v>
      </c>
    </row>
    <row r="88" spans="1:17" ht="105.6" customHeight="1" x14ac:dyDescent="0.2">
      <c r="A88" s="151">
        <v>9380</v>
      </c>
      <c r="B88" s="170" t="s">
        <v>396</v>
      </c>
      <c r="C88" s="149">
        <v>58081.15</v>
      </c>
      <c r="D88" s="166"/>
      <c r="E88" s="204">
        <f>IF(C88=0,0,D88/C88*100)</f>
        <v>0</v>
      </c>
      <c r="F88" s="130">
        <f>D88-C88</f>
        <v>-58081.15</v>
      </c>
      <c r="G88" s="110"/>
      <c r="H88" s="110"/>
      <c r="I88" s="200">
        <f>IF(G88=0,0,H88/G88*100)</f>
        <v>0</v>
      </c>
      <c r="J88" s="131">
        <f>H88-G88</f>
        <v>0</v>
      </c>
      <c r="K88" s="18">
        <f t="shared" si="24"/>
        <v>58081.15</v>
      </c>
      <c r="L88" s="18">
        <f t="shared" si="25"/>
        <v>0</v>
      </c>
      <c r="M88" s="204">
        <f>IF(K88=0,0,L88/K88*100)</f>
        <v>0</v>
      </c>
      <c r="N88" s="132">
        <f>L88-K88</f>
        <v>-58081.15</v>
      </c>
    </row>
    <row r="89" spans="1:17" ht="117" customHeight="1" x14ac:dyDescent="0.2">
      <c r="A89" s="151">
        <v>9518</v>
      </c>
      <c r="B89" s="150" t="s">
        <v>82</v>
      </c>
      <c r="C89" s="149">
        <v>1098700</v>
      </c>
      <c r="D89" s="166">
        <v>998000</v>
      </c>
      <c r="E89" s="204">
        <f t="shared" si="14"/>
        <v>90.834622735960679</v>
      </c>
      <c r="F89" s="130">
        <f t="shared" si="21"/>
        <v>-100700</v>
      </c>
      <c r="G89" s="110"/>
      <c r="H89" s="110"/>
      <c r="I89" s="200">
        <f t="shared" si="16"/>
        <v>0</v>
      </c>
      <c r="J89" s="131">
        <f t="shared" si="22"/>
        <v>0</v>
      </c>
      <c r="K89" s="18">
        <f t="shared" si="24"/>
        <v>1098700</v>
      </c>
      <c r="L89" s="18">
        <f t="shared" si="25"/>
        <v>998000</v>
      </c>
      <c r="M89" s="204">
        <f t="shared" si="18"/>
        <v>90.834622735960679</v>
      </c>
      <c r="N89" s="132">
        <f t="shared" si="23"/>
        <v>-100700</v>
      </c>
    </row>
    <row r="90" spans="1:17" ht="79.150000000000006" customHeight="1" x14ac:dyDescent="0.2">
      <c r="A90" s="151" t="s">
        <v>489</v>
      </c>
      <c r="B90" s="150" t="s">
        <v>490</v>
      </c>
      <c r="C90" s="110">
        <v>8225547.0300000003</v>
      </c>
      <c r="D90" s="166">
        <v>4758712</v>
      </c>
      <c r="E90" s="204">
        <f>IF(C90=0,0,D90/C90*100)</f>
        <v>57.852833162878404</v>
      </c>
      <c r="F90" s="130">
        <f>D90-C90</f>
        <v>-3466835.0300000003</v>
      </c>
      <c r="G90" s="63">
        <v>72099645.950000003</v>
      </c>
      <c r="H90" s="166">
        <v>10314620</v>
      </c>
      <c r="I90" s="200">
        <f>IF(G90=0,0,H90/G90*100)</f>
        <v>14.306061928727127</v>
      </c>
      <c r="J90" s="131">
        <f>H90-G90</f>
        <v>-61785025.950000003</v>
      </c>
      <c r="K90" s="18">
        <f t="shared" si="24"/>
        <v>80325192.980000004</v>
      </c>
      <c r="L90" s="18">
        <f t="shared" si="25"/>
        <v>15073332</v>
      </c>
      <c r="M90" s="204">
        <f>IF(K90=0,0,L90/K90*100)</f>
        <v>18.7653853551937</v>
      </c>
      <c r="N90" s="132">
        <f>L90-K90</f>
        <v>-65251860.980000004</v>
      </c>
    </row>
    <row r="91" spans="1:17" ht="84" customHeight="1" x14ac:dyDescent="0.2">
      <c r="A91" s="151" t="s">
        <v>401</v>
      </c>
      <c r="B91" s="133" t="s">
        <v>402</v>
      </c>
      <c r="C91" s="149">
        <v>45565200</v>
      </c>
      <c r="D91" s="149">
        <v>42349100</v>
      </c>
      <c r="E91" s="204">
        <f t="shared" si="14"/>
        <v>92.941762573191824</v>
      </c>
      <c r="F91" s="130">
        <f t="shared" si="21"/>
        <v>-3216100</v>
      </c>
      <c r="G91" s="110">
        <v>13490516</v>
      </c>
      <c r="H91" s="110">
        <v>19021880</v>
      </c>
      <c r="I91" s="200">
        <f t="shared" si="16"/>
        <v>141.00187124050703</v>
      </c>
      <c r="J91" s="131">
        <f t="shared" si="22"/>
        <v>5531364</v>
      </c>
      <c r="K91" s="18">
        <f t="shared" si="24"/>
        <v>59055716</v>
      </c>
      <c r="L91" s="18">
        <f t="shared" si="25"/>
        <v>61370980</v>
      </c>
      <c r="M91" s="204">
        <f t="shared" si="18"/>
        <v>103.9204740147423</v>
      </c>
      <c r="N91" s="132">
        <f t="shared" si="23"/>
        <v>2315264</v>
      </c>
    </row>
    <row r="92" spans="1:17" s="78" customFormat="1" ht="93" customHeight="1" x14ac:dyDescent="0.2">
      <c r="A92" s="146"/>
      <c r="B92" s="153" t="s">
        <v>405</v>
      </c>
      <c r="C92" s="139">
        <f>C93+C121</f>
        <v>1382780657.8000002</v>
      </c>
      <c r="D92" s="140">
        <f>D93+D121</f>
        <v>1494229719.77</v>
      </c>
      <c r="E92" s="202">
        <f t="shared" si="14"/>
        <v>108.05977877556626</v>
      </c>
      <c r="F92" s="140">
        <f t="shared" si="21"/>
        <v>111449061.96999979</v>
      </c>
      <c r="G92" s="140">
        <f>G93+G121</f>
        <v>607917714.81999993</v>
      </c>
      <c r="H92" s="140">
        <f>H93+H121</f>
        <v>373983025.90999997</v>
      </c>
      <c r="I92" s="198">
        <f t="shared" si="16"/>
        <v>61.51869188755812</v>
      </c>
      <c r="J92" s="141">
        <f t="shared" si="22"/>
        <v>-233934688.90999997</v>
      </c>
      <c r="K92" s="139">
        <f>K93+K121</f>
        <v>1990698372.6199999</v>
      </c>
      <c r="L92" s="139">
        <f>L93+L121</f>
        <v>1868212745.6799998</v>
      </c>
      <c r="M92" s="202">
        <f t="shared" si="18"/>
        <v>93.847102673882517</v>
      </c>
      <c r="N92" s="139">
        <f t="shared" si="23"/>
        <v>-122485626.94000006</v>
      </c>
    </row>
    <row r="93" spans="1:17" s="9" customFormat="1" ht="33" customHeight="1" x14ac:dyDescent="0.2">
      <c r="A93" s="114">
        <v>2000</v>
      </c>
      <c r="B93" s="154" t="s">
        <v>406</v>
      </c>
      <c r="C93" s="109">
        <f>C94+C98+C113+C116+C120</f>
        <v>1308919154.8900001</v>
      </c>
      <c r="D93" s="109">
        <f>D94+D98+D113+D116+D120</f>
        <v>1368708270.2</v>
      </c>
      <c r="E93" s="203">
        <f t="shared" si="14"/>
        <v>104.56782338975125</v>
      </c>
      <c r="F93" s="124">
        <f t="shared" si="21"/>
        <v>59789115.309999943</v>
      </c>
      <c r="G93" s="109">
        <f>G94+G98+G113+G116+G120</f>
        <v>238745357.12999997</v>
      </c>
      <c r="H93" s="109">
        <f>H94+H98+H113+H116+H120</f>
        <v>92907217.080000013</v>
      </c>
      <c r="I93" s="199">
        <f t="shared" si="16"/>
        <v>38.914774384245227</v>
      </c>
      <c r="J93" s="125">
        <f t="shared" si="22"/>
        <v>-145838140.04999995</v>
      </c>
      <c r="K93" s="109">
        <f>K94+K98+K113+K116+K120</f>
        <v>1547664512.02</v>
      </c>
      <c r="L93" s="109">
        <f>L94+L98+L113+L116+L120</f>
        <v>1461615487.28</v>
      </c>
      <c r="M93" s="203">
        <f t="shared" si="18"/>
        <v>94.440072504622492</v>
      </c>
      <c r="N93" s="126">
        <f t="shared" si="23"/>
        <v>-86049024.74000001</v>
      </c>
    </row>
    <row r="94" spans="1:17" s="9" customFormat="1" ht="42.6" customHeight="1" x14ac:dyDescent="0.2">
      <c r="A94" s="114">
        <v>2100</v>
      </c>
      <c r="B94" s="154" t="s">
        <v>407</v>
      </c>
      <c r="C94" s="155">
        <f>C95+C97</f>
        <v>493264019.66000003</v>
      </c>
      <c r="D94" s="155">
        <f>D95+D97</f>
        <v>562897642.65999997</v>
      </c>
      <c r="E94" s="203">
        <f t="shared" si="14"/>
        <v>114.11690701624606</v>
      </c>
      <c r="F94" s="124">
        <f t="shared" si="21"/>
        <v>69633622.99999994</v>
      </c>
      <c r="G94" s="155">
        <f>G95+G97</f>
        <v>9764305.75</v>
      </c>
      <c r="H94" s="155">
        <f>H95+H97</f>
        <v>12537444.609999999</v>
      </c>
      <c r="I94" s="199">
        <f t="shared" si="16"/>
        <v>128.40077862166493</v>
      </c>
      <c r="J94" s="125">
        <f t="shared" si="22"/>
        <v>2773138.8599999994</v>
      </c>
      <c r="K94" s="155">
        <f>K95+K97</f>
        <v>503028325.41000003</v>
      </c>
      <c r="L94" s="155">
        <f>L95+L97</f>
        <v>575435087.26999998</v>
      </c>
      <c r="M94" s="203">
        <f t="shared" si="18"/>
        <v>114.3941718989649</v>
      </c>
      <c r="N94" s="126">
        <f t="shared" si="23"/>
        <v>72406761.859999955</v>
      </c>
      <c r="Q94" s="101"/>
    </row>
    <row r="95" spans="1:17" s="9" customFormat="1" ht="34.9" customHeight="1" x14ac:dyDescent="0.2">
      <c r="A95" s="114">
        <v>2110</v>
      </c>
      <c r="B95" s="154" t="s">
        <v>408</v>
      </c>
      <c r="C95" s="155">
        <f>C96</f>
        <v>405631788.17000002</v>
      </c>
      <c r="D95" s="155">
        <f>D96</f>
        <v>463462325.70999998</v>
      </c>
      <c r="E95" s="203">
        <f t="shared" si="14"/>
        <v>114.25690471668932</v>
      </c>
      <c r="F95" s="124">
        <f t="shared" si="21"/>
        <v>57830537.539999962</v>
      </c>
      <c r="G95" s="155">
        <f>G96</f>
        <v>7994306.6900000004</v>
      </c>
      <c r="H95" s="155">
        <f>H96</f>
        <v>10464033.1</v>
      </c>
      <c r="I95" s="199">
        <f t="shared" si="16"/>
        <v>130.89356595599909</v>
      </c>
      <c r="J95" s="125">
        <f t="shared" si="22"/>
        <v>2469726.4099999992</v>
      </c>
      <c r="K95" s="155">
        <f>K96</f>
        <v>413626094.86000001</v>
      </c>
      <c r="L95" s="155">
        <f>L96</f>
        <v>473926358.81</v>
      </c>
      <c r="M95" s="203">
        <f t="shared" si="18"/>
        <v>114.57844770901357</v>
      </c>
      <c r="N95" s="126">
        <f t="shared" si="23"/>
        <v>60300263.949999988</v>
      </c>
      <c r="Q95" s="101"/>
    </row>
    <row r="96" spans="1:17" s="76" customFormat="1" ht="41.45" customHeight="1" x14ac:dyDescent="0.2">
      <c r="A96" s="156">
        <v>2111</v>
      </c>
      <c r="B96" s="157" t="s">
        <v>409</v>
      </c>
      <c r="C96" s="158">
        <v>405631788.17000002</v>
      </c>
      <c r="D96" s="144">
        <v>463462325.70999998</v>
      </c>
      <c r="E96" s="204">
        <f t="shared" si="14"/>
        <v>114.25690471668932</v>
      </c>
      <c r="F96" s="130">
        <f t="shared" si="21"/>
        <v>57830537.539999962</v>
      </c>
      <c r="G96" s="158">
        <v>7994306.6900000004</v>
      </c>
      <c r="H96" s="166">
        <v>10464033.1</v>
      </c>
      <c r="I96" s="200">
        <f t="shared" si="16"/>
        <v>130.89356595599909</v>
      </c>
      <c r="J96" s="131">
        <f t="shared" si="22"/>
        <v>2469726.4099999992</v>
      </c>
      <c r="K96" s="18">
        <f>C96+G96</f>
        <v>413626094.86000001</v>
      </c>
      <c r="L96" s="18">
        <f>D96+H96</f>
        <v>473926358.81</v>
      </c>
      <c r="M96" s="204">
        <f t="shared" si="18"/>
        <v>114.57844770901357</v>
      </c>
      <c r="N96" s="132">
        <f t="shared" si="23"/>
        <v>60300263.949999988</v>
      </c>
      <c r="Q96" s="108"/>
    </row>
    <row r="97" spans="1:14" s="76" customFormat="1" ht="32.450000000000003" customHeight="1" x14ac:dyDescent="0.2">
      <c r="A97" s="156">
        <v>2120</v>
      </c>
      <c r="B97" s="157" t="s">
        <v>410</v>
      </c>
      <c r="C97" s="158">
        <v>87632231.489999995</v>
      </c>
      <c r="D97" s="144">
        <v>99435316.950000003</v>
      </c>
      <c r="E97" s="204">
        <f t="shared" ref="E97:E152" si="31">IF(C97=0,0,D97/C97*100)</f>
        <v>113.46888611566041</v>
      </c>
      <c r="F97" s="130">
        <f t="shared" si="21"/>
        <v>11803085.460000008</v>
      </c>
      <c r="G97" s="158">
        <v>1769999.06</v>
      </c>
      <c r="H97" s="166">
        <v>2073411.51</v>
      </c>
      <c r="I97" s="200">
        <f t="shared" si="16"/>
        <v>117.14195543132095</v>
      </c>
      <c r="J97" s="131">
        <f t="shared" si="22"/>
        <v>303412.44999999995</v>
      </c>
      <c r="K97" s="18">
        <f>C97+G97</f>
        <v>89402230.549999997</v>
      </c>
      <c r="L97" s="18">
        <f>D97+H97</f>
        <v>101508728.46000001</v>
      </c>
      <c r="M97" s="204">
        <f t="shared" si="18"/>
        <v>113.54160610481547</v>
      </c>
      <c r="N97" s="132">
        <f t="shared" si="23"/>
        <v>12106497.910000011</v>
      </c>
    </row>
    <row r="98" spans="1:14" s="9" customFormat="1" ht="34.9" customHeight="1" x14ac:dyDescent="0.2">
      <c r="A98" s="114">
        <v>2200</v>
      </c>
      <c r="B98" s="154" t="s">
        <v>411</v>
      </c>
      <c r="C98" s="155">
        <f>SUM(C99:C103)+C104+C110</f>
        <v>293892512.01999998</v>
      </c>
      <c r="D98" s="155">
        <f>SUM(D99:D103)+D104+D110</f>
        <v>262503212.04000002</v>
      </c>
      <c r="E98" s="203">
        <f t="shared" si="31"/>
        <v>89.319462491829711</v>
      </c>
      <c r="F98" s="124">
        <f t="shared" si="21"/>
        <v>-31389299.979999959</v>
      </c>
      <c r="G98" s="155">
        <f>SUM(G99:G103)+G104+G110</f>
        <v>78187064.109999999</v>
      </c>
      <c r="H98" s="155">
        <f>SUM(H99:H103)+H104+H110</f>
        <v>71199353.840000004</v>
      </c>
      <c r="I98" s="199">
        <f t="shared" si="16"/>
        <v>91.062830725848571</v>
      </c>
      <c r="J98" s="125">
        <f t="shared" si="22"/>
        <v>-6987710.2699999958</v>
      </c>
      <c r="K98" s="155">
        <f>SUM(K99:K103)+K104+K110</f>
        <v>372079576.13</v>
      </c>
      <c r="L98" s="155">
        <f>SUM(L99:L103)+L104+L110</f>
        <v>333702565.88</v>
      </c>
      <c r="M98" s="203">
        <f t="shared" si="18"/>
        <v>89.685805749092893</v>
      </c>
      <c r="N98" s="126">
        <f t="shared" si="23"/>
        <v>-38377010.25</v>
      </c>
    </row>
    <row r="99" spans="1:14" s="76" customFormat="1" ht="41.45" customHeight="1" x14ac:dyDescent="0.2">
      <c r="A99" s="156">
        <v>2210</v>
      </c>
      <c r="B99" s="157" t="s">
        <v>412</v>
      </c>
      <c r="C99" s="158">
        <v>16003984</v>
      </c>
      <c r="D99" s="144">
        <v>14785217.869999999</v>
      </c>
      <c r="E99" s="204">
        <f t="shared" si="31"/>
        <v>92.384607920127877</v>
      </c>
      <c r="F99" s="130">
        <f t="shared" si="21"/>
        <v>-1218766.1300000008</v>
      </c>
      <c r="G99" s="158">
        <v>33078501.530000001</v>
      </c>
      <c r="H99" s="166">
        <v>18230601.559999999</v>
      </c>
      <c r="I99" s="200">
        <f t="shared" si="16"/>
        <v>55.113142121828155</v>
      </c>
      <c r="J99" s="131">
        <f t="shared" si="22"/>
        <v>-14847899.970000003</v>
      </c>
      <c r="K99" s="18">
        <f t="shared" ref="K99:L103" si="32">C99+G99</f>
        <v>49082485.530000001</v>
      </c>
      <c r="L99" s="18">
        <f t="shared" si="32"/>
        <v>33015819.43</v>
      </c>
      <c r="M99" s="204">
        <f t="shared" si="18"/>
        <v>67.265989229131847</v>
      </c>
      <c r="N99" s="132">
        <f t="shared" si="23"/>
        <v>-16066666.100000001</v>
      </c>
    </row>
    <row r="100" spans="1:14" s="76" customFormat="1" ht="45" customHeight="1" x14ac:dyDescent="0.2">
      <c r="A100" s="156">
        <v>2220</v>
      </c>
      <c r="B100" s="157" t="s">
        <v>413</v>
      </c>
      <c r="C100" s="158">
        <v>1453031.33</v>
      </c>
      <c r="D100" s="144">
        <v>1626455.95</v>
      </c>
      <c r="E100" s="204">
        <f t="shared" si="31"/>
        <v>111.93536687195862</v>
      </c>
      <c r="F100" s="130">
        <f t="shared" si="21"/>
        <v>173424.61999999988</v>
      </c>
      <c r="G100" s="158">
        <v>3212356.58</v>
      </c>
      <c r="H100" s="166">
        <v>3200346.2</v>
      </c>
      <c r="I100" s="200">
        <f t="shared" si="16"/>
        <v>99.626119339466356</v>
      </c>
      <c r="J100" s="131">
        <f t="shared" si="22"/>
        <v>-12010.379999999888</v>
      </c>
      <c r="K100" s="18">
        <f t="shared" si="32"/>
        <v>4665387.91</v>
      </c>
      <c r="L100" s="18">
        <f t="shared" si="32"/>
        <v>4826802.1500000004</v>
      </c>
      <c r="M100" s="204">
        <f t="shared" si="18"/>
        <v>103.45982463010242</v>
      </c>
      <c r="N100" s="132">
        <f t="shared" si="23"/>
        <v>161414.24000000022</v>
      </c>
    </row>
    <row r="101" spans="1:14" s="76" customFormat="1" ht="28.9" customHeight="1" x14ac:dyDescent="0.2">
      <c r="A101" s="156">
        <v>2230</v>
      </c>
      <c r="B101" s="157" t="s">
        <v>414</v>
      </c>
      <c r="C101" s="158">
        <v>25574852.059999999</v>
      </c>
      <c r="D101" s="144">
        <v>23550288.82</v>
      </c>
      <c r="E101" s="204">
        <f t="shared" si="31"/>
        <v>92.083773406586033</v>
      </c>
      <c r="F101" s="130">
        <f t="shared" si="21"/>
        <v>-2024563.2399999984</v>
      </c>
      <c r="G101" s="158">
        <v>19327404.800000001</v>
      </c>
      <c r="H101" s="166">
        <v>23158425.800000001</v>
      </c>
      <c r="I101" s="200">
        <f t="shared" si="16"/>
        <v>119.82170415347228</v>
      </c>
      <c r="J101" s="131">
        <f t="shared" si="22"/>
        <v>3831021</v>
      </c>
      <c r="K101" s="18">
        <f t="shared" si="32"/>
        <v>44902256.859999999</v>
      </c>
      <c r="L101" s="18">
        <f t="shared" si="32"/>
        <v>46708714.620000005</v>
      </c>
      <c r="M101" s="204">
        <f t="shared" si="18"/>
        <v>104.02308900782499</v>
      </c>
      <c r="N101" s="132">
        <f t="shared" si="23"/>
        <v>1806457.7600000054</v>
      </c>
    </row>
    <row r="102" spans="1:14" s="76" customFormat="1" ht="28.9" customHeight="1" x14ac:dyDescent="0.2">
      <c r="A102" s="156">
        <v>2240</v>
      </c>
      <c r="B102" s="157" t="s">
        <v>415</v>
      </c>
      <c r="C102" s="158">
        <v>29842962.449999999</v>
      </c>
      <c r="D102" s="144">
        <v>25512355.710000001</v>
      </c>
      <c r="E102" s="204">
        <f t="shared" si="31"/>
        <v>85.488683480215286</v>
      </c>
      <c r="F102" s="130">
        <f t="shared" si="21"/>
        <v>-4330606.7399999984</v>
      </c>
      <c r="G102" s="158">
        <v>4062191.88</v>
      </c>
      <c r="H102" s="166">
        <v>5351629.96</v>
      </c>
      <c r="I102" s="200">
        <f t="shared" si="16"/>
        <v>131.74242177846114</v>
      </c>
      <c r="J102" s="131">
        <f t="shared" si="22"/>
        <v>1289438.08</v>
      </c>
      <c r="K102" s="18">
        <f t="shared" si="32"/>
        <v>33905154.329999998</v>
      </c>
      <c r="L102" s="18">
        <f t="shared" si="32"/>
        <v>30863985.670000002</v>
      </c>
      <c r="M102" s="204">
        <f t="shared" si="18"/>
        <v>91.03036479232567</v>
      </c>
      <c r="N102" s="132">
        <f t="shared" si="23"/>
        <v>-3041168.6599999964</v>
      </c>
    </row>
    <row r="103" spans="1:14" s="76" customFormat="1" ht="28.9" customHeight="1" x14ac:dyDescent="0.2">
      <c r="A103" s="156">
        <v>2250</v>
      </c>
      <c r="B103" s="157" t="s">
        <v>416</v>
      </c>
      <c r="C103" s="158">
        <v>634537.65</v>
      </c>
      <c r="D103" s="144">
        <v>684663.13</v>
      </c>
      <c r="E103" s="204">
        <f t="shared" si="31"/>
        <v>107.89952810522747</v>
      </c>
      <c r="F103" s="130">
        <f t="shared" si="21"/>
        <v>50125.479999999981</v>
      </c>
      <c r="G103" s="158">
        <v>150660.91</v>
      </c>
      <c r="H103" s="166">
        <v>226432.24</v>
      </c>
      <c r="I103" s="200">
        <f t="shared" si="16"/>
        <v>150.29262733113717</v>
      </c>
      <c r="J103" s="131">
        <f t="shared" si="22"/>
        <v>75771.329999999987</v>
      </c>
      <c r="K103" s="18">
        <f t="shared" si="32"/>
        <v>785198.56</v>
      </c>
      <c r="L103" s="18">
        <f t="shared" si="32"/>
        <v>911095.37</v>
      </c>
      <c r="M103" s="204">
        <f t="shared" si="18"/>
        <v>116.03375457030893</v>
      </c>
      <c r="N103" s="132">
        <f t="shared" si="23"/>
        <v>125896.80999999994</v>
      </c>
    </row>
    <row r="104" spans="1:14" s="9" customFormat="1" ht="37.9" customHeight="1" x14ac:dyDescent="0.2">
      <c r="A104" s="114">
        <v>2270</v>
      </c>
      <c r="B104" s="154" t="s">
        <v>40</v>
      </c>
      <c r="C104" s="155">
        <f>SUM(C105:C109)</f>
        <v>48529341.350000001</v>
      </c>
      <c r="D104" s="155">
        <f>SUM(D105:D109)</f>
        <v>51340699.590000004</v>
      </c>
      <c r="E104" s="203">
        <f t="shared" si="31"/>
        <v>105.7931102335062</v>
      </c>
      <c r="F104" s="124">
        <f t="shared" si="21"/>
        <v>2811358.2400000021</v>
      </c>
      <c r="G104" s="155">
        <f>SUM(G105:G109)</f>
        <v>2959179.3</v>
      </c>
      <c r="H104" s="155">
        <f>SUM(H105:H109)</f>
        <v>3302327.3099999996</v>
      </c>
      <c r="I104" s="199">
        <f t="shared" ref="I104:I152" si="33">IF(G104=0,0,H104/G104*100)</f>
        <v>111.5960533381671</v>
      </c>
      <c r="J104" s="125">
        <f t="shared" si="22"/>
        <v>343148.00999999978</v>
      </c>
      <c r="K104" s="155">
        <f>SUM(K105:K109)</f>
        <v>51488520.650000006</v>
      </c>
      <c r="L104" s="155">
        <f>SUM(L105:L109)</f>
        <v>54643026.899999999</v>
      </c>
      <c r="M104" s="203">
        <f t="shared" si="18"/>
        <v>106.12662047807349</v>
      </c>
      <c r="N104" s="126">
        <f t="shared" si="23"/>
        <v>3154506.2499999925</v>
      </c>
    </row>
    <row r="105" spans="1:14" s="76" customFormat="1" ht="24.6" customHeight="1" x14ac:dyDescent="0.2">
      <c r="A105" s="156">
        <v>2271</v>
      </c>
      <c r="B105" s="157" t="s">
        <v>41</v>
      </c>
      <c r="C105" s="158">
        <v>1406572.67</v>
      </c>
      <c r="D105" s="144">
        <v>985063.09</v>
      </c>
      <c r="E105" s="204">
        <f t="shared" si="31"/>
        <v>70.032861508676973</v>
      </c>
      <c r="F105" s="130">
        <f t="shared" si="21"/>
        <v>-421509.57999999996</v>
      </c>
      <c r="G105" s="63"/>
      <c r="H105" s="63">
        <v>4000</v>
      </c>
      <c r="I105" s="200">
        <f>IF(G106=0,0,H105/G106*100)</f>
        <v>1.0362695374372577</v>
      </c>
      <c r="J105" s="131">
        <f t="shared" si="22"/>
        <v>4000</v>
      </c>
      <c r="K105" s="18">
        <f>C105+G105</f>
        <v>1406572.67</v>
      </c>
      <c r="L105" s="18">
        <f>D105+H105</f>
        <v>989063.09</v>
      </c>
      <c r="M105" s="204">
        <f t="shared" si="18"/>
        <v>70.317240701114997</v>
      </c>
      <c r="N105" s="132">
        <f t="shared" si="23"/>
        <v>-417509.57999999996</v>
      </c>
    </row>
    <row r="106" spans="1:14" s="76" customFormat="1" ht="38.450000000000003" customHeight="1" x14ac:dyDescent="0.2">
      <c r="A106" s="156">
        <v>2272</v>
      </c>
      <c r="B106" s="157" t="s">
        <v>42</v>
      </c>
      <c r="C106" s="158">
        <v>2677021.15</v>
      </c>
      <c r="D106" s="144">
        <v>2972956.1</v>
      </c>
      <c r="E106" s="204">
        <f t="shared" si="31"/>
        <v>111.05463623251539</v>
      </c>
      <c r="F106" s="130">
        <f t="shared" si="21"/>
        <v>295934.95000000019</v>
      </c>
      <c r="G106" s="158">
        <v>385999.96</v>
      </c>
      <c r="H106" s="166">
        <v>437113.95</v>
      </c>
      <c r="I106" s="200">
        <f t="shared" si="33"/>
        <v>113.24196769346815</v>
      </c>
      <c r="J106" s="131">
        <f t="shared" si="22"/>
        <v>51113.989999999991</v>
      </c>
      <c r="K106" s="18">
        <f>C106+G106</f>
        <v>3063021.11</v>
      </c>
      <c r="L106" s="18">
        <f t="shared" ref="L106:L152" si="34">D106+H106</f>
        <v>3410070.0500000003</v>
      </c>
      <c r="M106" s="204">
        <f t="shared" ref="M106:M150" si="35">IF(K106=0,0,L106/K106*100)</f>
        <v>111.33028234336916</v>
      </c>
      <c r="N106" s="132">
        <f t="shared" si="23"/>
        <v>347048.94000000041</v>
      </c>
    </row>
    <row r="107" spans="1:14" s="76" customFormat="1" ht="36.6" customHeight="1" x14ac:dyDescent="0.2">
      <c r="A107" s="156">
        <v>2273</v>
      </c>
      <c r="B107" s="157" t="s">
        <v>43</v>
      </c>
      <c r="C107" s="158">
        <v>24624245.460000001</v>
      </c>
      <c r="D107" s="144">
        <v>28275327.07</v>
      </c>
      <c r="E107" s="204">
        <f t="shared" si="31"/>
        <v>114.82718167316384</v>
      </c>
      <c r="F107" s="130">
        <f t="shared" si="21"/>
        <v>3651081.6099999994</v>
      </c>
      <c r="G107" s="158">
        <v>1297858.6599999999</v>
      </c>
      <c r="H107" s="166">
        <v>2018034.57</v>
      </c>
      <c r="I107" s="200">
        <f t="shared" si="33"/>
        <v>155.48954845360436</v>
      </c>
      <c r="J107" s="131">
        <f t="shared" si="22"/>
        <v>720175.91000000015</v>
      </c>
      <c r="K107" s="18">
        <f t="shared" ref="K107:K152" si="36">C107+G107</f>
        <v>25922104.120000001</v>
      </c>
      <c r="L107" s="18">
        <f t="shared" si="34"/>
        <v>30293361.640000001</v>
      </c>
      <c r="M107" s="204">
        <f t="shared" si="35"/>
        <v>116.86305054467931</v>
      </c>
      <c r="N107" s="132">
        <f t="shared" si="23"/>
        <v>4371257.5199999996</v>
      </c>
    </row>
    <row r="108" spans="1:14" s="76" customFormat="1" ht="36.6" customHeight="1" x14ac:dyDescent="0.2">
      <c r="A108" s="156">
        <v>2274</v>
      </c>
      <c r="B108" s="157" t="s">
        <v>44</v>
      </c>
      <c r="C108" s="158">
        <v>16877204.780000001</v>
      </c>
      <c r="D108" s="144">
        <v>15585869.59</v>
      </c>
      <c r="E108" s="204">
        <f t="shared" si="31"/>
        <v>92.34864299608266</v>
      </c>
      <c r="F108" s="130">
        <f t="shared" si="21"/>
        <v>-1291335.1900000013</v>
      </c>
      <c r="G108" s="158">
        <v>810965.52</v>
      </c>
      <c r="H108" s="166">
        <v>763019.28</v>
      </c>
      <c r="I108" s="200">
        <f t="shared" si="33"/>
        <v>94.087758502975561</v>
      </c>
      <c r="J108" s="131">
        <f t="shared" si="22"/>
        <v>-47946.239999999991</v>
      </c>
      <c r="K108" s="18">
        <f t="shared" si="36"/>
        <v>17688170.300000001</v>
      </c>
      <c r="L108" s="18">
        <f t="shared" si="34"/>
        <v>16348888.869999999</v>
      </c>
      <c r="M108" s="204">
        <f t="shared" si="35"/>
        <v>92.428377795525847</v>
      </c>
      <c r="N108" s="132">
        <f t="shared" si="23"/>
        <v>-1339281.4300000016</v>
      </c>
    </row>
    <row r="109" spans="1:14" s="76" customFormat="1" ht="36.6" customHeight="1" x14ac:dyDescent="0.2">
      <c r="A109" s="156">
        <v>2275</v>
      </c>
      <c r="B109" s="157" t="s">
        <v>198</v>
      </c>
      <c r="C109" s="158">
        <v>2944297.29</v>
      </c>
      <c r="D109" s="144">
        <v>3521483.74</v>
      </c>
      <c r="E109" s="204">
        <f t="shared" si="31"/>
        <v>119.60353840491426</v>
      </c>
      <c r="F109" s="130">
        <f t="shared" si="21"/>
        <v>577186.45000000019</v>
      </c>
      <c r="G109" s="158">
        <v>464355.16</v>
      </c>
      <c r="H109" s="166">
        <v>80159.509999999995</v>
      </c>
      <c r="I109" s="200">
        <f t="shared" si="33"/>
        <v>17.262543179233759</v>
      </c>
      <c r="J109" s="131">
        <f t="shared" si="22"/>
        <v>-384195.64999999997</v>
      </c>
      <c r="K109" s="18">
        <f t="shared" si="36"/>
        <v>3408652.45</v>
      </c>
      <c r="L109" s="18">
        <f t="shared" si="34"/>
        <v>3601643.25</v>
      </c>
      <c r="M109" s="204">
        <f t="shared" si="35"/>
        <v>105.66179165611325</v>
      </c>
      <c r="N109" s="132">
        <f t="shared" si="23"/>
        <v>192990.79999999981</v>
      </c>
    </row>
    <row r="110" spans="1:14" s="9" customFormat="1" ht="61.9" customHeight="1" x14ac:dyDescent="0.2">
      <c r="A110" s="114">
        <v>2280</v>
      </c>
      <c r="B110" s="154" t="s">
        <v>199</v>
      </c>
      <c r="C110" s="159">
        <f>C111+C112</f>
        <v>171853803.18000001</v>
      </c>
      <c r="D110" s="159">
        <f>D111+D112</f>
        <v>145003530.97</v>
      </c>
      <c r="E110" s="203">
        <f t="shared" si="31"/>
        <v>84.376096593057653</v>
      </c>
      <c r="F110" s="124">
        <f t="shared" si="21"/>
        <v>-26850272.210000008</v>
      </c>
      <c r="G110" s="159">
        <f>G111+G112</f>
        <v>15396769.110000001</v>
      </c>
      <c r="H110" s="159">
        <f>H111+H112</f>
        <v>17729590.77</v>
      </c>
      <c r="I110" s="199">
        <f t="shared" si="33"/>
        <v>115.15137132559103</v>
      </c>
      <c r="J110" s="125">
        <f t="shared" si="22"/>
        <v>2332821.6599999983</v>
      </c>
      <c r="K110" s="159">
        <f>K111+K112</f>
        <v>187250572.29000002</v>
      </c>
      <c r="L110" s="159">
        <f>L111+L112</f>
        <v>162733121.74000001</v>
      </c>
      <c r="M110" s="203">
        <f t="shared" si="35"/>
        <v>86.906608481799893</v>
      </c>
      <c r="N110" s="126">
        <f t="shared" si="23"/>
        <v>-24517450.550000012</v>
      </c>
    </row>
    <row r="111" spans="1:14" s="76" customFormat="1" ht="67.900000000000006" customHeight="1" x14ac:dyDescent="0.2">
      <c r="A111" s="156">
        <v>2281</v>
      </c>
      <c r="B111" s="160" t="s">
        <v>200</v>
      </c>
      <c r="C111" s="19"/>
      <c r="D111" s="110">
        <v>166870</v>
      </c>
      <c r="E111" s="204">
        <f t="shared" si="31"/>
        <v>0</v>
      </c>
      <c r="F111" s="130">
        <f t="shared" si="21"/>
        <v>166870</v>
      </c>
      <c r="G111" s="63">
        <v>716017.65</v>
      </c>
      <c r="H111" s="166">
        <v>1827303</v>
      </c>
      <c r="I111" s="200">
        <f t="shared" si="33"/>
        <v>255.20362521789792</v>
      </c>
      <c r="J111" s="131">
        <f t="shared" si="22"/>
        <v>1111285.3500000001</v>
      </c>
      <c r="K111" s="18">
        <f t="shared" si="36"/>
        <v>716017.65</v>
      </c>
      <c r="L111" s="18">
        <f t="shared" si="34"/>
        <v>1994173</v>
      </c>
      <c r="M111" s="204">
        <f t="shared" si="35"/>
        <v>278.50891664472238</v>
      </c>
      <c r="N111" s="132">
        <f t="shared" si="23"/>
        <v>1278155.3500000001</v>
      </c>
    </row>
    <row r="112" spans="1:14" s="76" customFormat="1" ht="67.900000000000006" customHeight="1" x14ac:dyDescent="0.2">
      <c r="A112" s="156">
        <v>2282</v>
      </c>
      <c r="B112" s="157" t="s">
        <v>201</v>
      </c>
      <c r="C112" s="158">
        <v>171853803.18000001</v>
      </c>
      <c r="D112" s="144">
        <v>144836660.97</v>
      </c>
      <c r="E112" s="204">
        <f t="shared" si="31"/>
        <v>84.278996618013622</v>
      </c>
      <c r="F112" s="130">
        <f t="shared" si="21"/>
        <v>-27017142.210000008</v>
      </c>
      <c r="G112" s="158">
        <v>14680751.460000001</v>
      </c>
      <c r="H112" s="166">
        <v>15902287.77</v>
      </c>
      <c r="I112" s="200">
        <f t="shared" si="33"/>
        <v>108.32066610028966</v>
      </c>
      <c r="J112" s="131">
        <f t="shared" si="22"/>
        <v>1221536.3099999987</v>
      </c>
      <c r="K112" s="18">
        <f t="shared" si="36"/>
        <v>186534554.64000002</v>
      </c>
      <c r="L112" s="18">
        <f t="shared" si="34"/>
        <v>160738948.74000001</v>
      </c>
      <c r="M112" s="204">
        <f t="shared" si="35"/>
        <v>86.171138130528206</v>
      </c>
      <c r="N112" s="132">
        <f t="shared" si="23"/>
        <v>-25795605.900000006</v>
      </c>
    </row>
    <row r="113" spans="1:14" s="9" customFormat="1" ht="31.9" customHeight="1" x14ac:dyDescent="0.2">
      <c r="A113" s="114">
        <v>2600</v>
      </c>
      <c r="B113" s="154" t="s">
        <v>202</v>
      </c>
      <c r="C113" s="123">
        <f>SUM(C114:C115)</f>
        <v>430179463.50999999</v>
      </c>
      <c r="D113" s="123">
        <f>SUM(D114:D115)</f>
        <v>438367473.96000004</v>
      </c>
      <c r="E113" s="203">
        <f t="shared" si="31"/>
        <v>101.90339408190037</v>
      </c>
      <c r="F113" s="124">
        <f t="shared" si="21"/>
        <v>8188010.4500000477</v>
      </c>
      <c r="G113" s="123">
        <f>SUM(G114:G115)</f>
        <v>149767318.04999998</v>
      </c>
      <c r="H113" s="123">
        <f>SUM(H114:H115)</f>
        <v>8129198.4000000004</v>
      </c>
      <c r="I113" s="199">
        <f t="shared" si="33"/>
        <v>5.4278854064049264</v>
      </c>
      <c r="J113" s="125">
        <f t="shared" si="22"/>
        <v>-141638119.64999998</v>
      </c>
      <c r="K113" s="123">
        <f>SUM(K114:K115)</f>
        <v>579946781.55999994</v>
      </c>
      <c r="L113" s="123">
        <f>SUM(L114:L115)</f>
        <v>446496672.36000001</v>
      </c>
      <c r="M113" s="203">
        <f t="shared" si="35"/>
        <v>76.989249109886899</v>
      </c>
      <c r="N113" s="126">
        <f t="shared" si="23"/>
        <v>-133450109.19999993</v>
      </c>
    </row>
    <row r="114" spans="1:14" s="76" customFormat="1" ht="65.45" customHeight="1" x14ac:dyDescent="0.2">
      <c r="A114" s="156">
        <v>2610</v>
      </c>
      <c r="B114" s="157" t="s">
        <v>203</v>
      </c>
      <c r="C114" s="158">
        <v>239884929.33000001</v>
      </c>
      <c r="D114" s="144">
        <v>254677146.96000001</v>
      </c>
      <c r="E114" s="204">
        <f t="shared" si="31"/>
        <v>106.16638055225675</v>
      </c>
      <c r="F114" s="130">
        <f t="shared" si="21"/>
        <v>14792217.629999995</v>
      </c>
      <c r="G114" s="158">
        <v>142526656.09999999</v>
      </c>
      <c r="H114" s="166">
        <v>2644578.4</v>
      </c>
      <c r="I114" s="200">
        <f t="shared" si="33"/>
        <v>1.8554974012331436</v>
      </c>
      <c r="J114" s="131">
        <f t="shared" si="22"/>
        <v>-139882077.69999999</v>
      </c>
      <c r="K114" s="18">
        <f t="shared" si="36"/>
        <v>382411585.43000001</v>
      </c>
      <c r="L114" s="18">
        <f t="shared" si="34"/>
        <v>257321725.36000001</v>
      </c>
      <c r="M114" s="204">
        <f t="shared" si="35"/>
        <v>67.289207535555278</v>
      </c>
      <c r="N114" s="132">
        <f t="shared" si="23"/>
        <v>-125089860.06999999</v>
      </c>
    </row>
    <row r="115" spans="1:14" ht="43.9" customHeight="1" x14ac:dyDescent="0.2">
      <c r="A115" s="156">
        <v>2620</v>
      </c>
      <c r="B115" s="157" t="s">
        <v>204</v>
      </c>
      <c r="C115" s="158">
        <v>190294534.18000001</v>
      </c>
      <c r="D115" s="144">
        <v>183690327</v>
      </c>
      <c r="E115" s="204">
        <f t="shared" si="31"/>
        <v>96.529481412349412</v>
      </c>
      <c r="F115" s="130">
        <f t="shared" si="21"/>
        <v>-6604207.1800000072</v>
      </c>
      <c r="G115" s="63">
        <v>7240661.9500000002</v>
      </c>
      <c r="H115" s="166">
        <v>5484620</v>
      </c>
      <c r="I115" s="200">
        <f t="shared" si="33"/>
        <v>75.747494329575758</v>
      </c>
      <c r="J115" s="131">
        <f t="shared" si="22"/>
        <v>-1756041.9500000002</v>
      </c>
      <c r="K115" s="18">
        <f t="shared" si="36"/>
        <v>197535196.13</v>
      </c>
      <c r="L115" s="18">
        <f t="shared" si="34"/>
        <v>189174947</v>
      </c>
      <c r="M115" s="204">
        <f t="shared" si="35"/>
        <v>95.767716693637723</v>
      </c>
      <c r="N115" s="132">
        <f t="shared" si="23"/>
        <v>-8360249.1299999952</v>
      </c>
    </row>
    <row r="116" spans="1:14" s="9" customFormat="1" ht="25.9" customHeight="1" x14ac:dyDescent="0.2">
      <c r="A116" s="114">
        <v>2700</v>
      </c>
      <c r="B116" s="154" t="s">
        <v>205</v>
      </c>
      <c r="C116" s="123">
        <f>SUM(C117:C119)</f>
        <v>88877185.400000006</v>
      </c>
      <c r="D116" s="123">
        <f>SUM(D117:D119)</f>
        <v>102628764.72</v>
      </c>
      <c r="E116" s="203">
        <f t="shared" si="31"/>
        <v>115.47256391852389</v>
      </c>
      <c r="F116" s="124">
        <f t="shared" si="21"/>
        <v>13751579.319999993</v>
      </c>
      <c r="G116" s="123">
        <f>SUM(G117:G119)</f>
        <v>584552.5</v>
      </c>
      <c r="H116" s="123">
        <f>SUM(H117:H119)</f>
        <v>575601.25</v>
      </c>
      <c r="I116" s="199">
        <f t="shared" si="33"/>
        <v>98.468700416130289</v>
      </c>
      <c r="J116" s="125">
        <f t="shared" si="22"/>
        <v>-8951.25</v>
      </c>
      <c r="K116" s="123">
        <f>SUM(K117:K119)</f>
        <v>89461737.900000006</v>
      </c>
      <c r="L116" s="123">
        <f>SUM(L117:L119)</f>
        <v>103204365.97</v>
      </c>
      <c r="M116" s="203">
        <f t="shared" si="35"/>
        <v>115.36145886788098</v>
      </c>
      <c r="N116" s="126">
        <f t="shared" si="23"/>
        <v>13742628.069999993</v>
      </c>
    </row>
    <row r="117" spans="1:14" s="76" customFormat="1" ht="28.9" customHeight="1" x14ac:dyDescent="0.2">
      <c r="A117" s="156">
        <v>2710</v>
      </c>
      <c r="B117" s="157" t="s">
        <v>206</v>
      </c>
      <c r="C117" s="158">
        <v>1347901.04</v>
      </c>
      <c r="D117" s="144">
        <v>1223888.83</v>
      </c>
      <c r="E117" s="204">
        <f t="shared" si="31"/>
        <v>90.799605733667221</v>
      </c>
      <c r="F117" s="130">
        <f t="shared" si="21"/>
        <v>-124012.20999999996</v>
      </c>
      <c r="G117" s="63"/>
      <c r="H117" s="63"/>
      <c r="I117" s="200">
        <f t="shared" si="33"/>
        <v>0</v>
      </c>
      <c r="J117" s="131">
        <f t="shared" si="22"/>
        <v>0</v>
      </c>
      <c r="K117" s="18">
        <f t="shared" si="36"/>
        <v>1347901.04</v>
      </c>
      <c r="L117" s="18">
        <f t="shared" si="34"/>
        <v>1223888.83</v>
      </c>
      <c r="M117" s="204">
        <f t="shared" si="35"/>
        <v>90.799605733667221</v>
      </c>
      <c r="N117" s="132">
        <f t="shared" si="23"/>
        <v>-124012.20999999996</v>
      </c>
    </row>
    <row r="118" spans="1:14" s="76" customFormat="1" ht="27" customHeight="1" x14ac:dyDescent="0.2">
      <c r="A118" s="156">
        <v>2720</v>
      </c>
      <c r="B118" s="157" t="s">
        <v>404</v>
      </c>
      <c r="C118" s="158">
        <v>46931838.079999998</v>
      </c>
      <c r="D118" s="144">
        <v>45554770.240000002</v>
      </c>
      <c r="E118" s="204">
        <f t="shared" si="31"/>
        <v>97.065813110382237</v>
      </c>
      <c r="F118" s="130">
        <f t="shared" si="21"/>
        <v>-1377067.8399999961</v>
      </c>
      <c r="G118" s="158">
        <v>583205</v>
      </c>
      <c r="H118" s="166">
        <v>572406.25</v>
      </c>
      <c r="I118" s="200">
        <f t="shared" si="33"/>
        <v>98.148378357524365</v>
      </c>
      <c r="J118" s="131">
        <f t="shared" si="22"/>
        <v>-10798.75</v>
      </c>
      <c r="K118" s="18">
        <f t="shared" si="36"/>
        <v>47515043.079999998</v>
      </c>
      <c r="L118" s="18">
        <f t="shared" si="34"/>
        <v>46127176.490000002</v>
      </c>
      <c r="M118" s="204">
        <f t="shared" si="35"/>
        <v>97.079100638374101</v>
      </c>
      <c r="N118" s="132">
        <f t="shared" si="23"/>
        <v>-1387866.5899999961</v>
      </c>
    </row>
    <row r="119" spans="1:14" s="76" customFormat="1" ht="31.15" customHeight="1" x14ac:dyDescent="0.2">
      <c r="A119" s="156">
        <v>2730</v>
      </c>
      <c r="B119" s="157" t="s">
        <v>207</v>
      </c>
      <c r="C119" s="158">
        <v>40597446.280000001</v>
      </c>
      <c r="D119" s="144">
        <v>55850105.649999999</v>
      </c>
      <c r="E119" s="204">
        <f t="shared" si="31"/>
        <v>137.57048969238761</v>
      </c>
      <c r="F119" s="130">
        <f t="shared" si="21"/>
        <v>15252659.369999997</v>
      </c>
      <c r="G119" s="158">
        <v>1347.5</v>
      </c>
      <c r="H119" s="144">
        <v>3195</v>
      </c>
      <c r="I119" s="200">
        <f t="shared" si="33"/>
        <v>237.10575139146565</v>
      </c>
      <c r="J119" s="131">
        <f t="shared" si="22"/>
        <v>1847.5</v>
      </c>
      <c r="K119" s="18">
        <f t="shared" si="36"/>
        <v>40598793.780000001</v>
      </c>
      <c r="L119" s="18">
        <f t="shared" si="34"/>
        <v>55853300.649999999</v>
      </c>
      <c r="M119" s="204">
        <f t="shared" si="35"/>
        <v>137.57379333155154</v>
      </c>
      <c r="N119" s="132">
        <f t="shared" si="23"/>
        <v>15254506.869999997</v>
      </c>
    </row>
    <row r="120" spans="1:14" s="9" customFormat="1" ht="27" customHeight="1" x14ac:dyDescent="0.2">
      <c r="A120" s="114">
        <v>2800</v>
      </c>
      <c r="B120" s="154" t="s">
        <v>208</v>
      </c>
      <c r="C120" s="161">
        <v>2705974.3</v>
      </c>
      <c r="D120" s="184">
        <v>2311176.8199999998</v>
      </c>
      <c r="E120" s="203">
        <f t="shared" si="31"/>
        <v>85.410154117132592</v>
      </c>
      <c r="F120" s="124">
        <f t="shared" si="21"/>
        <v>-394797.48</v>
      </c>
      <c r="G120" s="161">
        <v>442116.72</v>
      </c>
      <c r="H120" s="321">
        <v>465618.98</v>
      </c>
      <c r="I120" s="199">
        <f t="shared" si="33"/>
        <v>105.3158496245064</v>
      </c>
      <c r="J120" s="125">
        <f t="shared" si="22"/>
        <v>23502.260000000009</v>
      </c>
      <c r="K120" s="16">
        <f t="shared" si="36"/>
        <v>3148091.0199999996</v>
      </c>
      <c r="L120" s="16">
        <f t="shared" si="34"/>
        <v>2776795.8</v>
      </c>
      <c r="M120" s="203">
        <f t="shared" si="35"/>
        <v>88.205702514916496</v>
      </c>
      <c r="N120" s="126">
        <f t="shared" si="23"/>
        <v>-371295.21999999974</v>
      </c>
    </row>
    <row r="121" spans="1:14" s="9" customFormat="1" ht="35.450000000000003" customHeight="1" x14ac:dyDescent="0.2">
      <c r="A121" s="162" t="s">
        <v>466</v>
      </c>
      <c r="B121" s="154" t="s">
        <v>209</v>
      </c>
      <c r="C121" s="123">
        <f>C122+C133</f>
        <v>73861502.909999996</v>
      </c>
      <c r="D121" s="123">
        <f>D122+D133</f>
        <v>125521449.56999999</v>
      </c>
      <c r="E121" s="203">
        <f t="shared" si="31"/>
        <v>169.94164026549456</v>
      </c>
      <c r="F121" s="124">
        <f t="shared" si="21"/>
        <v>51659946.659999996</v>
      </c>
      <c r="G121" s="123">
        <f>G122+G133</f>
        <v>369172357.68999994</v>
      </c>
      <c r="H121" s="123">
        <f>H122+H133</f>
        <v>281075808.82999998</v>
      </c>
      <c r="I121" s="199">
        <f t="shared" si="33"/>
        <v>76.136742899376003</v>
      </c>
      <c r="J121" s="125">
        <f t="shared" si="22"/>
        <v>-88096548.859999955</v>
      </c>
      <c r="K121" s="123">
        <f>K122+K133</f>
        <v>443033860.59999996</v>
      </c>
      <c r="L121" s="123">
        <f>L122+L133</f>
        <v>406597258.39999998</v>
      </c>
      <c r="M121" s="203">
        <f t="shared" si="35"/>
        <v>91.775661988757705</v>
      </c>
      <c r="N121" s="126">
        <f t="shared" si="23"/>
        <v>-36436602.199999988</v>
      </c>
    </row>
    <row r="122" spans="1:14" s="9" customFormat="1" ht="28.9" customHeight="1" x14ac:dyDescent="0.2">
      <c r="A122" s="162" t="s">
        <v>210</v>
      </c>
      <c r="B122" s="154" t="s">
        <v>211</v>
      </c>
      <c r="C122" s="123">
        <f>C123+C124+C126+C129+C132</f>
        <v>0</v>
      </c>
      <c r="D122" s="123">
        <f>D123+D124+D126+D129+D132</f>
        <v>0</v>
      </c>
      <c r="E122" s="203">
        <f t="shared" si="31"/>
        <v>0</v>
      </c>
      <c r="F122" s="123">
        <f>F123+F124+F126+F129</f>
        <v>0</v>
      </c>
      <c r="G122" s="123">
        <f>G123+G124+G126+G129+G132</f>
        <v>188588343.08999997</v>
      </c>
      <c r="H122" s="123">
        <f>H123+H124+H126+H129+H132</f>
        <v>198940799.46999997</v>
      </c>
      <c r="I122" s="199">
        <f t="shared" si="33"/>
        <v>105.48944659589034</v>
      </c>
      <c r="J122" s="123">
        <f>J123+J124+J126+J129</f>
        <v>9575614.2800000086</v>
      </c>
      <c r="K122" s="123">
        <f>K123+K124+K126+K129+K132</f>
        <v>188588343.08999997</v>
      </c>
      <c r="L122" s="123">
        <f>L123+L124+L126+L129+L132</f>
        <v>198940799.46999997</v>
      </c>
      <c r="M122" s="203">
        <f t="shared" si="35"/>
        <v>105.48944659589034</v>
      </c>
      <c r="N122" s="126">
        <f t="shared" si="23"/>
        <v>10352456.379999995</v>
      </c>
    </row>
    <row r="123" spans="1:14" ht="40.9" customHeight="1" x14ac:dyDescent="0.2">
      <c r="A123" s="163" t="s">
        <v>212</v>
      </c>
      <c r="B123" s="157" t="s">
        <v>213</v>
      </c>
      <c r="C123" s="19"/>
      <c r="D123" s="110"/>
      <c r="E123" s="204">
        <f t="shared" si="31"/>
        <v>0</v>
      </c>
      <c r="F123" s="124">
        <f t="shared" si="21"/>
        <v>0</v>
      </c>
      <c r="G123" s="158">
        <v>61157460.060000002</v>
      </c>
      <c r="H123" s="166">
        <v>83926742.340000004</v>
      </c>
      <c r="I123" s="200">
        <f t="shared" si="33"/>
        <v>137.23058848039415</v>
      </c>
      <c r="J123" s="131">
        <f t="shared" si="22"/>
        <v>22769282.280000001</v>
      </c>
      <c r="K123" s="18">
        <f t="shared" si="36"/>
        <v>61157460.060000002</v>
      </c>
      <c r="L123" s="18">
        <f t="shared" si="34"/>
        <v>83926742.340000004</v>
      </c>
      <c r="M123" s="204">
        <f t="shared" si="35"/>
        <v>137.23058848039415</v>
      </c>
      <c r="N123" s="132">
        <f t="shared" si="23"/>
        <v>22769282.280000001</v>
      </c>
    </row>
    <row r="124" spans="1:14" s="9" customFormat="1" ht="38.450000000000003" customHeight="1" x14ac:dyDescent="0.2">
      <c r="A124" s="162" t="s">
        <v>214</v>
      </c>
      <c r="B124" s="154" t="s">
        <v>215</v>
      </c>
      <c r="C124" s="123">
        <f>C125</f>
        <v>0</v>
      </c>
      <c r="D124" s="123">
        <f>D125</f>
        <v>0</v>
      </c>
      <c r="E124" s="203">
        <f t="shared" si="31"/>
        <v>0</v>
      </c>
      <c r="F124" s="124">
        <f t="shared" si="21"/>
        <v>0</v>
      </c>
      <c r="G124" s="123">
        <f>G125</f>
        <v>86096690.819999993</v>
      </c>
      <c r="H124" s="123">
        <f>H125</f>
        <v>45437641.600000001</v>
      </c>
      <c r="I124" s="199">
        <f t="shared" si="33"/>
        <v>52.775131270718923</v>
      </c>
      <c r="J124" s="125">
        <f t="shared" si="22"/>
        <v>-40659049.219999991</v>
      </c>
      <c r="K124" s="123">
        <f>K125</f>
        <v>86096690.819999993</v>
      </c>
      <c r="L124" s="123">
        <f>L125</f>
        <v>45437641.600000001</v>
      </c>
      <c r="M124" s="203">
        <f t="shared" si="35"/>
        <v>52.775131270718923</v>
      </c>
      <c r="N124" s="126">
        <f t="shared" si="23"/>
        <v>-40659049.219999991</v>
      </c>
    </row>
    <row r="125" spans="1:14" ht="41.45" customHeight="1" x14ac:dyDescent="0.2">
      <c r="A125" s="163" t="s">
        <v>216</v>
      </c>
      <c r="B125" s="157" t="s">
        <v>217</v>
      </c>
      <c r="C125" s="19"/>
      <c r="D125" s="110"/>
      <c r="E125" s="204">
        <f t="shared" si="31"/>
        <v>0</v>
      </c>
      <c r="F125" s="124">
        <f t="shared" si="21"/>
        <v>0</v>
      </c>
      <c r="G125" s="158">
        <v>86096690.819999993</v>
      </c>
      <c r="H125" s="144">
        <v>45437641.600000001</v>
      </c>
      <c r="I125" s="200">
        <f t="shared" si="33"/>
        <v>52.775131270718923</v>
      </c>
      <c r="J125" s="131">
        <f t="shared" si="22"/>
        <v>-40659049.219999991</v>
      </c>
      <c r="K125" s="18">
        <f t="shared" si="36"/>
        <v>86096690.819999993</v>
      </c>
      <c r="L125" s="18">
        <f t="shared" si="34"/>
        <v>45437641.600000001</v>
      </c>
      <c r="M125" s="204">
        <f t="shared" si="35"/>
        <v>52.775131270718923</v>
      </c>
      <c r="N125" s="132">
        <f t="shared" si="23"/>
        <v>-40659049.219999991</v>
      </c>
    </row>
    <row r="126" spans="1:14" s="9" customFormat="1" ht="27.6" customHeight="1" x14ac:dyDescent="0.2">
      <c r="A126" s="162" t="s">
        <v>218</v>
      </c>
      <c r="B126" s="154" t="s">
        <v>219</v>
      </c>
      <c r="C126" s="123">
        <f>C128+C127</f>
        <v>0</v>
      </c>
      <c r="D126" s="123">
        <f>D128+D127</f>
        <v>0</v>
      </c>
      <c r="E126" s="204">
        <f t="shared" si="31"/>
        <v>0</v>
      </c>
      <c r="F126" s="123">
        <f>F128+F127</f>
        <v>0</v>
      </c>
      <c r="G126" s="123">
        <f>G128+G127</f>
        <v>17358339.699999999</v>
      </c>
      <c r="H126" s="123">
        <f>H128+H127</f>
        <v>18861945.329999998</v>
      </c>
      <c r="I126" s="200">
        <f t="shared" si="33"/>
        <v>108.66215119640734</v>
      </c>
      <c r="J126" s="123">
        <f>J128+J127</f>
        <v>1503605.629999999</v>
      </c>
      <c r="K126" s="123">
        <f>K128+K127</f>
        <v>17358339.699999999</v>
      </c>
      <c r="L126" s="123">
        <f>L128+L127</f>
        <v>18861945.329999998</v>
      </c>
      <c r="M126" s="203">
        <f t="shared" si="35"/>
        <v>108.66215119640734</v>
      </c>
      <c r="N126" s="123">
        <f>N128+N127</f>
        <v>1503605.629999999</v>
      </c>
    </row>
    <row r="127" spans="1:14" s="9" customFormat="1" ht="43.9" customHeight="1" x14ac:dyDescent="0.2">
      <c r="A127" s="163">
        <v>3131</v>
      </c>
      <c r="B127" s="157" t="s">
        <v>427</v>
      </c>
      <c r="C127" s="123"/>
      <c r="D127" s="123"/>
      <c r="E127" s="204">
        <f t="shared" si="31"/>
        <v>0</v>
      </c>
      <c r="F127" s="124">
        <f t="shared" si="21"/>
        <v>0</v>
      </c>
      <c r="G127" s="129">
        <v>913431</v>
      </c>
      <c r="H127" s="129"/>
      <c r="I127" s="200">
        <f t="shared" si="33"/>
        <v>0</v>
      </c>
      <c r="J127" s="131">
        <f t="shared" si="22"/>
        <v>-913431</v>
      </c>
      <c r="K127" s="18">
        <f>C127+G127</f>
        <v>913431</v>
      </c>
      <c r="L127" s="18">
        <f>D127+H127</f>
        <v>0</v>
      </c>
      <c r="M127" s="204">
        <f>IF(K127=0,0,L127/K127*100)</f>
        <v>0</v>
      </c>
      <c r="N127" s="132">
        <f>L127-K127</f>
        <v>-913431</v>
      </c>
    </row>
    <row r="128" spans="1:14" s="76" customFormat="1" ht="33" customHeight="1" x14ac:dyDescent="0.2">
      <c r="A128" s="163" t="s">
        <v>220</v>
      </c>
      <c r="B128" s="157" t="s">
        <v>221</v>
      </c>
      <c r="C128" s="19"/>
      <c r="D128" s="110"/>
      <c r="E128" s="204">
        <f t="shared" si="31"/>
        <v>0</v>
      </c>
      <c r="F128" s="130">
        <f t="shared" si="21"/>
        <v>0</v>
      </c>
      <c r="G128" s="63">
        <v>16444908.699999999</v>
      </c>
      <c r="H128" s="166">
        <v>18861945.329999998</v>
      </c>
      <c r="I128" s="200">
        <f t="shared" si="33"/>
        <v>114.69778077880115</v>
      </c>
      <c r="J128" s="131">
        <f t="shared" si="22"/>
        <v>2417036.629999999</v>
      </c>
      <c r="K128" s="18">
        <f t="shared" si="36"/>
        <v>16444908.699999999</v>
      </c>
      <c r="L128" s="18">
        <f t="shared" si="34"/>
        <v>18861945.329999998</v>
      </c>
      <c r="M128" s="204">
        <f t="shared" si="35"/>
        <v>114.69778077880115</v>
      </c>
      <c r="N128" s="132">
        <f t="shared" si="23"/>
        <v>2417036.629999999</v>
      </c>
    </row>
    <row r="129" spans="1:14" s="9" customFormat="1" ht="33.6" customHeight="1" x14ac:dyDescent="0.2">
      <c r="A129" s="162" t="s">
        <v>222</v>
      </c>
      <c r="B129" s="154" t="s">
        <v>223</v>
      </c>
      <c r="C129" s="123">
        <f>C130+C131</f>
        <v>0</v>
      </c>
      <c r="D129" s="123">
        <f>D130+D131</f>
        <v>0</v>
      </c>
      <c r="E129" s="204">
        <f t="shared" si="31"/>
        <v>0</v>
      </c>
      <c r="F129" s="123">
        <f>F130</f>
        <v>0</v>
      </c>
      <c r="G129" s="123">
        <f>G130+G131</f>
        <v>23975852.510000002</v>
      </c>
      <c r="H129" s="123">
        <f>H130+H131</f>
        <v>50714470.200000003</v>
      </c>
      <c r="I129" s="199">
        <f t="shared" si="33"/>
        <v>211.52311551319264</v>
      </c>
      <c r="J129" s="123">
        <f>J130</f>
        <v>25961775.59</v>
      </c>
      <c r="K129" s="123">
        <f>K130+K131</f>
        <v>23975852.510000002</v>
      </c>
      <c r="L129" s="123">
        <f>L130+L131</f>
        <v>50714470.200000003</v>
      </c>
      <c r="M129" s="203">
        <f t="shared" si="35"/>
        <v>211.52311551319264</v>
      </c>
      <c r="N129" s="123">
        <f>N130</f>
        <v>25961775.59</v>
      </c>
    </row>
    <row r="130" spans="1:14" ht="40.9" customHeight="1" x14ac:dyDescent="0.2">
      <c r="A130" s="163" t="s">
        <v>224</v>
      </c>
      <c r="B130" s="157" t="s">
        <v>225</v>
      </c>
      <c r="C130" s="19"/>
      <c r="D130" s="110"/>
      <c r="E130" s="204">
        <f t="shared" si="31"/>
        <v>0</v>
      </c>
      <c r="F130" s="124">
        <f t="shared" si="21"/>
        <v>0</v>
      </c>
      <c r="G130" s="158">
        <v>23975852.510000002</v>
      </c>
      <c r="H130" s="166">
        <v>49937628.100000001</v>
      </c>
      <c r="I130" s="200">
        <f t="shared" si="33"/>
        <v>208.28301341598467</v>
      </c>
      <c r="J130" s="131">
        <f t="shared" si="22"/>
        <v>25961775.59</v>
      </c>
      <c r="K130" s="18">
        <f t="shared" si="36"/>
        <v>23975852.510000002</v>
      </c>
      <c r="L130" s="18">
        <f t="shared" si="34"/>
        <v>49937628.100000001</v>
      </c>
      <c r="M130" s="204">
        <f t="shared" si="35"/>
        <v>208.28301341598467</v>
      </c>
      <c r="N130" s="132">
        <f t="shared" si="23"/>
        <v>25961775.59</v>
      </c>
    </row>
    <row r="131" spans="1:14" ht="48" customHeight="1" x14ac:dyDescent="0.2">
      <c r="A131" s="163">
        <v>3143</v>
      </c>
      <c r="B131" s="157" t="s">
        <v>786</v>
      </c>
      <c r="C131" s="19"/>
      <c r="D131" s="110"/>
      <c r="E131" s="204">
        <f>IF(C131=0,0,D131/C131*100)</f>
        <v>0</v>
      </c>
      <c r="F131" s="124">
        <f>D131-C131</f>
        <v>0</v>
      </c>
      <c r="G131" s="158"/>
      <c r="H131" s="166">
        <v>776842.1</v>
      </c>
      <c r="I131" s="200">
        <f>IF(G131=0,0,H131/G131*100)</f>
        <v>0</v>
      </c>
      <c r="J131" s="131">
        <f>H131-G131</f>
        <v>776842.1</v>
      </c>
      <c r="K131" s="18">
        <f>C131+G131</f>
        <v>0</v>
      </c>
      <c r="L131" s="18">
        <f>D131+H131</f>
        <v>776842.1</v>
      </c>
      <c r="M131" s="204">
        <f>IF(K131=0,0,L131/K131*100)</f>
        <v>0</v>
      </c>
      <c r="N131" s="132">
        <f>L131-K131</f>
        <v>776842.1</v>
      </c>
    </row>
    <row r="132" spans="1:14" ht="40.9" hidden="1" customHeight="1" x14ac:dyDescent="0.2">
      <c r="A132" s="162">
        <v>3160</v>
      </c>
      <c r="B132" s="154" t="s">
        <v>473</v>
      </c>
      <c r="C132" s="20"/>
      <c r="D132" s="109"/>
      <c r="E132" s="204">
        <f>IF(C132=0,0,D132/C132*100)</f>
        <v>0</v>
      </c>
      <c r="F132" s="124">
        <f>D132-C132</f>
        <v>0</v>
      </c>
      <c r="G132" s="161"/>
      <c r="H132" s="321"/>
      <c r="I132" s="200">
        <f>IF(G132=0,0,H132/G132*100)</f>
        <v>0</v>
      </c>
      <c r="J132" s="125">
        <f>H132-G132</f>
        <v>0</v>
      </c>
      <c r="K132" s="16">
        <f>C132+G132</f>
        <v>0</v>
      </c>
      <c r="L132" s="16">
        <f>D132+H132</f>
        <v>0</v>
      </c>
      <c r="M132" s="203">
        <f>IF(K132=0,0,L132/K132*100)</f>
        <v>0</v>
      </c>
      <c r="N132" s="126">
        <f>L132-K132</f>
        <v>0</v>
      </c>
    </row>
    <row r="133" spans="1:14" s="9" customFormat="1" ht="28.9" customHeight="1" x14ac:dyDescent="0.2">
      <c r="A133" s="162" t="s">
        <v>622</v>
      </c>
      <c r="B133" s="154" t="s">
        <v>623</v>
      </c>
      <c r="C133" s="123">
        <f>C134+C135</f>
        <v>73861502.909999996</v>
      </c>
      <c r="D133" s="123">
        <f>D134+D135</f>
        <v>125521449.56999999</v>
      </c>
      <c r="E133" s="204">
        <f t="shared" si="31"/>
        <v>169.94164026549456</v>
      </c>
      <c r="F133" s="124">
        <f t="shared" si="21"/>
        <v>51659946.659999996</v>
      </c>
      <c r="G133" s="123">
        <f>G134+G135</f>
        <v>180584014.59999999</v>
      </c>
      <c r="H133" s="123">
        <f>H134+H135</f>
        <v>82135009.359999999</v>
      </c>
      <c r="I133" s="199">
        <f t="shared" si="33"/>
        <v>45.482990032053486</v>
      </c>
      <c r="J133" s="125">
        <f t="shared" si="22"/>
        <v>-98449005.239999995</v>
      </c>
      <c r="K133" s="123">
        <f>K134+K135</f>
        <v>254445517.50999999</v>
      </c>
      <c r="L133" s="123">
        <f>L134+L135</f>
        <v>207656458.93000001</v>
      </c>
      <c r="M133" s="203">
        <f t="shared" si="35"/>
        <v>81.611364571136093</v>
      </c>
      <c r="N133" s="126">
        <f t="shared" si="23"/>
        <v>-46789058.579999983</v>
      </c>
    </row>
    <row r="134" spans="1:14" s="76" customFormat="1" ht="47.45" customHeight="1" x14ac:dyDescent="0.2">
      <c r="A134" s="163" t="s">
        <v>624</v>
      </c>
      <c r="B134" s="157" t="s">
        <v>428</v>
      </c>
      <c r="C134" s="19"/>
      <c r="D134" s="110"/>
      <c r="E134" s="204">
        <f t="shared" si="31"/>
        <v>0</v>
      </c>
      <c r="F134" s="130">
        <f t="shared" si="21"/>
        <v>0</v>
      </c>
      <c r="G134" s="158">
        <v>102234514.59999999</v>
      </c>
      <c r="H134" s="166">
        <v>4229929.3600000003</v>
      </c>
      <c r="I134" s="200">
        <f t="shared" si="33"/>
        <v>4.1374768360273508</v>
      </c>
      <c r="J134" s="131">
        <f t="shared" si="22"/>
        <v>-98004585.239999995</v>
      </c>
      <c r="K134" s="18">
        <f t="shared" si="36"/>
        <v>102234514.59999999</v>
      </c>
      <c r="L134" s="18">
        <f t="shared" si="34"/>
        <v>4229929.3600000003</v>
      </c>
      <c r="M134" s="204">
        <f t="shared" si="35"/>
        <v>4.1374768360273508</v>
      </c>
      <c r="N134" s="132">
        <f t="shared" si="23"/>
        <v>-98004585.239999995</v>
      </c>
    </row>
    <row r="135" spans="1:14" s="76" customFormat="1" ht="43.9" customHeight="1" x14ac:dyDescent="0.2">
      <c r="A135" s="163" t="s">
        <v>429</v>
      </c>
      <c r="B135" s="157" t="s">
        <v>430</v>
      </c>
      <c r="C135" s="63">
        <v>73861502.909999996</v>
      </c>
      <c r="D135" s="144">
        <v>125521449.56999999</v>
      </c>
      <c r="E135" s="204">
        <f t="shared" si="31"/>
        <v>169.94164026549456</v>
      </c>
      <c r="F135" s="130">
        <f t="shared" si="21"/>
        <v>51659946.659999996</v>
      </c>
      <c r="G135" s="158">
        <v>78349500</v>
      </c>
      <c r="H135" s="144">
        <v>77905080</v>
      </c>
      <c r="I135" s="200">
        <f t="shared" si="33"/>
        <v>99.43277238527368</v>
      </c>
      <c r="J135" s="131">
        <f t="shared" si="22"/>
        <v>-444420</v>
      </c>
      <c r="K135" s="18">
        <f t="shared" si="36"/>
        <v>152211002.91</v>
      </c>
      <c r="L135" s="18">
        <f t="shared" si="34"/>
        <v>203426529.56999999</v>
      </c>
      <c r="M135" s="204">
        <f t="shared" si="35"/>
        <v>133.64771644680835</v>
      </c>
      <c r="N135" s="132">
        <f t="shared" si="23"/>
        <v>51215526.659999996</v>
      </c>
    </row>
    <row r="136" spans="1:14" s="78" customFormat="1" ht="32.450000000000003" customHeight="1" x14ac:dyDescent="0.2">
      <c r="A136" s="164"/>
      <c r="B136" s="138" t="s">
        <v>431</v>
      </c>
      <c r="C136" s="139">
        <f>SUM(C137:C140)</f>
        <v>12992000</v>
      </c>
      <c r="D136" s="140">
        <f>SUM(D137:D140)</f>
        <v>10323206</v>
      </c>
      <c r="E136" s="202">
        <f t="shared" si="31"/>
        <v>79.458174261083741</v>
      </c>
      <c r="F136" s="139">
        <f>SUM(F137:F140)</f>
        <v>-2668794</v>
      </c>
      <c r="G136" s="140">
        <f>SUM(G137:G140)</f>
        <v>-88589.25</v>
      </c>
      <c r="H136" s="140">
        <f>SUM(H137:H140)</f>
        <v>-1613219.2999999998</v>
      </c>
      <c r="I136" s="139">
        <f>SUM(I137:I140)</f>
        <v>451.40502100632796</v>
      </c>
      <c r="J136" s="141">
        <f t="shared" si="22"/>
        <v>-1524630.0499999998</v>
      </c>
      <c r="K136" s="139">
        <f>SUM(K137:K140)</f>
        <v>12903410.749999998</v>
      </c>
      <c r="L136" s="139">
        <f>SUM(L137:L140)</f>
        <v>8709986.6999999993</v>
      </c>
      <c r="M136" s="202">
        <f t="shared" si="35"/>
        <v>67.50142941857446</v>
      </c>
      <c r="N136" s="139">
        <f t="shared" si="23"/>
        <v>-4193424.0499999989</v>
      </c>
    </row>
    <row r="137" spans="1:14" ht="79.150000000000006" customHeight="1" x14ac:dyDescent="0.2">
      <c r="A137" s="156" t="s">
        <v>191</v>
      </c>
      <c r="B137" s="165" t="s">
        <v>65</v>
      </c>
      <c r="C137" s="59">
        <v>4717000</v>
      </c>
      <c r="D137" s="59">
        <v>2653206</v>
      </c>
      <c r="E137" s="204">
        <f t="shared" si="31"/>
        <v>56.247742209031159</v>
      </c>
      <c r="F137" s="130">
        <f t="shared" si="21"/>
        <v>-2063794</v>
      </c>
      <c r="G137" s="166">
        <v>1943247</v>
      </c>
      <c r="H137" s="166">
        <v>1000000</v>
      </c>
      <c r="I137" s="200">
        <f t="shared" si="33"/>
        <v>51.460262128283233</v>
      </c>
      <c r="J137" s="131">
        <f t="shared" si="22"/>
        <v>-943247</v>
      </c>
      <c r="K137" s="18">
        <f t="shared" si="36"/>
        <v>6660247</v>
      </c>
      <c r="L137" s="18">
        <f t="shared" si="34"/>
        <v>3653206</v>
      </c>
      <c r="M137" s="204">
        <f t="shared" si="35"/>
        <v>54.850908682515829</v>
      </c>
      <c r="N137" s="132">
        <f t="shared" si="23"/>
        <v>-3007041</v>
      </c>
    </row>
    <row r="138" spans="1:14" ht="79.150000000000006" customHeight="1" x14ac:dyDescent="0.2">
      <c r="A138" s="156" t="s">
        <v>192</v>
      </c>
      <c r="B138" s="165" t="s">
        <v>193</v>
      </c>
      <c r="C138" s="110"/>
      <c r="D138" s="166"/>
      <c r="E138" s="204">
        <f t="shared" si="31"/>
        <v>0</v>
      </c>
      <c r="F138" s="130">
        <f t="shared" si="21"/>
        <v>0</v>
      </c>
      <c r="G138" s="166">
        <v>-1456836.1</v>
      </c>
      <c r="H138" s="166">
        <v>-2088219.3</v>
      </c>
      <c r="I138" s="200">
        <f t="shared" si="33"/>
        <v>143.33934338941765</v>
      </c>
      <c r="J138" s="131">
        <f t="shared" si="22"/>
        <v>-631383.19999999995</v>
      </c>
      <c r="K138" s="18">
        <f t="shared" si="36"/>
        <v>-1456836.1</v>
      </c>
      <c r="L138" s="18">
        <f t="shared" si="34"/>
        <v>-2088219.3</v>
      </c>
      <c r="M138" s="204">
        <f t="shared" si="35"/>
        <v>143.33934338941765</v>
      </c>
      <c r="N138" s="132">
        <f t="shared" si="23"/>
        <v>-631383.19999999995</v>
      </c>
    </row>
    <row r="139" spans="1:14" ht="58.15" customHeight="1" x14ac:dyDescent="0.2">
      <c r="A139" s="156" t="s">
        <v>194</v>
      </c>
      <c r="B139" s="165" t="s">
        <v>66</v>
      </c>
      <c r="C139" s="63">
        <v>8275000</v>
      </c>
      <c r="D139" s="166">
        <v>7670000</v>
      </c>
      <c r="E139" s="204">
        <f t="shared" si="31"/>
        <v>92.688821752265866</v>
      </c>
      <c r="F139" s="130">
        <f t="shared" ref="F139:F152" si="37">D139-C139</f>
        <v>-605000</v>
      </c>
      <c r="G139" s="166">
        <v>5825000</v>
      </c>
      <c r="H139" s="166">
        <v>7575000</v>
      </c>
      <c r="I139" s="200">
        <f t="shared" si="33"/>
        <v>130.04291845493563</v>
      </c>
      <c r="J139" s="131">
        <f t="shared" ref="J139:J152" si="38">H139-G139</f>
        <v>1750000</v>
      </c>
      <c r="K139" s="18">
        <f t="shared" si="36"/>
        <v>14100000</v>
      </c>
      <c r="L139" s="18">
        <f t="shared" si="34"/>
        <v>15245000</v>
      </c>
      <c r="M139" s="204">
        <f t="shared" si="35"/>
        <v>108.12056737588654</v>
      </c>
      <c r="N139" s="132">
        <f t="shared" ref="N139:N152" si="39">L139-K139</f>
        <v>1145000</v>
      </c>
    </row>
    <row r="140" spans="1:14" ht="56.45" customHeight="1" x14ac:dyDescent="0.2">
      <c r="A140" s="156" t="s">
        <v>195</v>
      </c>
      <c r="B140" s="165" t="s">
        <v>67</v>
      </c>
      <c r="C140" s="167"/>
      <c r="D140" s="110"/>
      <c r="E140" s="204">
        <f t="shared" si="31"/>
        <v>0</v>
      </c>
      <c r="F140" s="124">
        <f t="shared" si="37"/>
        <v>0</v>
      </c>
      <c r="G140" s="166">
        <v>-6400000.1500000004</v>
      </c>
      <c r="H140" s="166">
        <v>-8100000</v>
      </c>
      <c r="I140" s="200">
        <f t="shared" si="33"/>
        <v>126.56249703369147</v>
      </c>
      <c r="J140" s="131">
        <f t="shared" si="38"/>
        <v>-1699999.8499999996</v>
      </c>
      <c r="K140" s="18">
        <f t="shared" si="36"/>
        <v>-6400000.1500000004</v>
      </c>
      <c r="L140" s="18">
        <f t="shared" si="34"/>
        <v>-8100000</v>
      </c>
      <c r="M140" s="204">
        <f t="shared" si="35"/>
        <v>126.56249703369147</v>
      </c>
      <c r="N140" s="132">
        <f t="shared" si="39"/>
        <v>-1699999.8499999996</v>
      </c>
    </row>
    <row r="141" spans="1:14" s="9" customFormat="1" ht="54.6" customHeight="1" x14ac:dyDescent="0.2">
      <c r="A141" s="146">
        <v>4000</v>
      </c>
      <c r="B141" s="168" t="s">
        <v>329</v>
      </c>
      <c r="C141" s="139">
        <f>C142</f>
        <v>12992000</v>
      </c>
      <c r="D141" s="140">
        <f>D142</f>
        <v>10323206</v>
      </c>
      <c r="E141" s="202">
        <f t="shared" si="31"/>
        <v>79.458174261083741</v>
      </c>
      <c r="F141" s="140">
        <f t="shared" si="37"/>
        <v>-2668794</v>
      </c>
      <c r="G141" s="140">
        <f>G142</f>
        <v>-88589.25</v>
      </c>
      <c r="H141" s="140">
        <f>H142</f>
        <v>-1613219.3000000007</v>
      </c>
      <c r="I141" s="198">
        <f t="shared" si="33"/>
        <v>1821.0102241524799</v>
      </c>
      <c r="J141" s="141">
        <f t="shared" si="38"/>
        <v>-1524630.0500000007</v>
      </c>
      <c r="K141" s="139">
        <f>K142</f>
        <v>12903410.75</v>
      </c>
      <c r="L141" s="139">
        <f>L142</f>
        <v>8709986.6999999993</v>
      </c>
      <c r="M141" s="202">
        <f t="shared" si="35"/>
        <v>67.50142941857446</v>
      </c>
      <c r="N141" s="139">
        <f t="shared" si="39"/>
        <v>-4193424.0500000007</v>
      </c>
    </row>
    <row r="142" spans="1:14" ht="31.9" customHeight="1" x14ac:dyDescent="0.2">
      <c r="A142" s="142">
        <v>4100</v>
      </c>
      <c r="B142" s="148" t="s">
        <v>330</v>
      </c>
      <c r="C142" s="129">
        <f>C143+C145</f>
        <v>12992000</v>
      </c>
      <c r="D142" s="129">
        <f>D143+D145</f>
        <v>10323206</v>
      </c>
      <c r="E142" s="204">
        <f t="shared" si="31"/>
        <v>79.458174261083741</v>
      </c>
      <c r="F142" s="130">
        <f t="shared" si="37"/>
        <v>-2668794</v>
      </c>
      <c r="G142" s="110">
        <f>G143+G145</f>
        <v>-88589.25</v>
      </c>
      <c r="H142" s="110">
        <f>H143+H145</f>
        <v>-1613219.3000000007</v>
      </c>
      <c r="I142" s="200">
        <f t="shared" si="33"/>
        <v>1821.0102241524799</v>
      </c>
      <c r="J142" s="131">
        <f t="shared" si="38"/>
        <v>-1524630.0500000007</v>
      </c>
      <c r="K142" s="18">
        <f t="shared" si="36"/>
        <v>12903410.75</v>
      </c>
      <c r="L142" s="18">
        <f t="shared" si="34"/>
        <v>8709986.6999999993</v>
      </c>
      <c r="M142" s="204">
        <f t="shared" si="35"/>
        <v>67.50142941857446</v>
      </c>
      <c r="N142" s="132">
        <f t="shared" si="39"/>
        <v>-4193424.0500000007</v>
      </c>
    </row>
    <row r="143" spans="1:14" ht="31.9" customHeight="1" x14ac:dyDescent="0.2">
      <c r="A143" s="142">
        <v>4110</v>
      </c>
      <c r="B143" s="148" t="s">
        <v>331</v>
      </c>
      <c r="C143" s="129">
        <f>C144</f>
        <v>12992000</v>
      </c>
      <c r="D143" s="129">
        <f>D144</f>
        <v>10323206</v>
      </c>
      <c r="E143" s="204">
        <f t="shared" si="31"/>
        <v>79.458174261083741</v>
      </c>
      <c r="F143" s="130">
        <f t="shared" si="37"/>
        <v>-2668794</v>
      </c>
      <c r="G143" s="110">
        <f>G144</f>
        <v>7768247</v>
      </c>
      <c r="H143" s="110">
        <f>H144</f>
        <v>8575000</v>
      </c>
      <c r="I143" s="200">
        <f t="shared" si="33"/>
        <v>110.38526452621808</v>
      </c>
      <c r="J143" s="131">
        <f t="shared" si="38"/>
        <v>806753</v>
      </c>
      <c r="K143" s="18">
        <f t="shared" si="36"/>
        <v>20760247</v>
      </c>
      <c r="L143" s="18">
        <f t="shared" si="34"/>
        <v>18898206</v>
      </c>
      <c r="M143" s="204">
        <f t="shared" si="35"/>
        <v>91.030737736405541</v>
      </c>
      <c r="N143" s="132">
        <f t="shared" si="39"/>
        <v>-1862041</v>
      </c>
    </row>
    <row r="144" spans="1:14" ht="31.9" customHeight="1" x14ac:dyDescent="0.2">
      <c r="A144" s="142">
        <v>4113</v>
      </c>
      <c r="B144" s="148" t="s">
        <v>332</v>
      </c>
      <c r="C144" s="129">
        <f>C137+C139</f>
        <v>12992000</v>
      </c>
      <c r="D144" s="129">
        <f>D137+D139</f>
        <v>10323206</v>
      </c>
      <c r="E144" s="204">
        <f t="shared" si="31"/>
        <v>79.458174261083741</v>
      </c>
      <c r="F144" s="130">
        <f t="shared" si="37"/>
        <v>-2668794</v>
      </c>
      <c r="G144" s="110">
        <f>G137+G139</f>
        <v>7768247</v>
      </c>
      <c r="H144" s="110">
        <f>H137+H139</f>
        <v>8575000</v>
      </c>
      <c r="I144" s="200">
        <f t="shared" si="33"/>
        <v>110.38526452621808</v>
      </c>
      <c r="J144" s="131">
        <f t="shared" si="38"/>
        <v>806753</v>
      </c>
      <c r="K144" s="18">
        <f t="shared" si="36"/>
        <v>20760247</v>
      </c>
      <c r="L144" s="18">
        <f t="shared" si="34"/>
        <v>18898206</v>
      </c>
      <c r="M144" s="204">
        <f t="shared" si="35"/>
        <v>91.030737736405541</v>
      </c>
      <c r="N144" s="132">
        <f t="shared" si="39"/>
        <v>-1862041</v>
      </c>
    </row>
    <row r="145" spans="1:14" ht="31.9" customHeight="1" x14ac:dyDescent="0.2">
      <c r="A145" s="142">
        <v>4120</v>
      </c>
      <c r="B145" s="148" t="s">
        <v>333</v>
      </c>
      <c r="C145" s="19"/>
      <c r="D145" s="110"/>
      <c r="E145" s="204">
        <f t="shared" si="31"/>
        <v>0</v>
      </c>
      <c r="F145" s="124">
        <f t="shared" si="37"/>
        <v>0</v>
      </c>
      <c r="G145" s="110">
        <f>G146</f>
        <v>-7856836.25</v>
      </c>
      <c r="H145" s="110">
        <f>H146</f>
        <v>-10188219.300000001</v>
      </c>
      <c r="I145" s="200">
        <f t="shared" si="33"/>
        <v>129.67330584241208</v>
      </c>
      <c r="J145" s="131">
        <f t="shared" si="38"/>
        <v>-2331383.0500000007</v>
      </c>
      <c r="K145" s="18">
        <f t="shared" si="36"/>
        <v>-7856836.25</v>
      </c>
      <c r="L145" s="18">
        <f t="shared" si="34"/>
        <v>-10188219.300000001</v>
      </c>
      <c r="M145" s="204">
        <f t="shared" si="35"/>
        <v>129.67330584241208</v>
      </c>
      <c r="N145" s="132">
        <f t="shared" si="39"/>
        <v>-2331383.0500000007</v>
      </c>
    </row>
    <row r="146" spans="1:14" ht="31.9" customHeight="1" x14ac:dyDescent="0.2">
      <c r="A146" s="142">
        <v>4123</v>
      </c>
      <c r="B146" s="148" t="s">
        <v>496</v>
      </c>
      <c r="C146" s="19"/>
      <c r="D146" s="110"/>
      <c r="E146" s="204">
        <f t="shared" si="31"/>
        <v>0</v>
      </c>
      <c r="F146" s="124">
        <f t="shared" si="37"/>
        <v>0</v>
      </c>
      <c r="G146" s="110">
        <f>G138+G140</f>
        <v>-7856836.25</v>
      </c>
      <c r="H146" s="110">
        <f>H138+H140</f>
        <v>-10188219.300000001</v>
      </c>
      <c r="I146" s="200">
        <f t="shared" si="33"/>
        <v>129.67330584241208</v>
      </c>
      <c r="J146" s="131">
        <f t="shared" si="38"/>
        <v>-2331383.0500000007</v>
      </c>
      <c r="K146" s="18">
        <f t="shared" si="36"/>
        <v>-7856836.25</v>
      </c>
      <c r="L146" s="18">
        <f t="shared" si="34"/>
        <v>-10188219.300000001</v>
      </c>
      <c r="M146" s="204">
        <f t="shared" si="35"/>
        <v>129.67330584241208</v>
      </c>
      <c r="N146" s="132">
        <f t="shared" si="39"/>
        <v>-2331383.0500000007</v>
      </c>
    </row>
    <row r="147" spans="1:14" s="9" customFormat="1" ht="43.9" customHeight="1" x14ac:dyDescent="0.2">
      <c r="A147" s="164"/>
      <c r="B147" s="169" t="s">
        <v>497</v>
      </c>
      <c r="C147" s="139">
        <f>C6-C64-C136</f>
        <v>510649865.30000043</v>
      </c>
      <c r="D147" s="140">
        <f>D6-D64-D136</f>
        <v>408595796.82000017</v>
      </c>
      <c r="E147" s="202">
        <f t="shared" si="31"/>
        <v>80.014864310197211</v>
      </c>
      <c r="F147" s="140">
        <f t="shared" si="37"/>
        <v>-102054068.48000026</v>
      </c>
      <c r="G147" s="140">
        <f>G6-G64-G136</f>
        <v>-134264388.19000006</v>
      </c>
      <c r="H147" s="140">
        <f>H6-H64-H136</f>
        <v>-69633443.820000067</v>
      </c>
      <c r="I147" s="198">
        <f t="shared" si="33"/>
        <v>51.862928628148573</v>
      </c>
      <c r="J147" s="141">
        <f t="shared" si="38"/>
        <v>64630944.36999999</v>
      </c>
      <c r="K147" s="139">
        <f>K6-K64-K136</f>
        <v>376385477.11000061</v>
      </c>
      <c r="L147" s="139">
        <f>L6-L64-L136</f>
        <v>338962353.0000003</v>
      </c>
      <c r="M147" s="202">
        <f t="shared" si="35"/>
        <v>90.057234833462189</v>
      </c>
      <c r="N147" s="139">
        <f t="shared" si="39"/>
        <v>-37423124.110000312</v>
      </c>
    </row>
    <row r="148" spans="1:14" ht="22.9" customHeight="1" x14ac:dyDescent="0.2">
      <c r="A148" s="156">
        <v>602100</v>
      </c>
      <c r="B148" s="148" t="s">
        <v>612</v>
      </c>
      <c r="C148" s="166">
        <v>216484987.02000001</v>
      </c>
      <c r="D148" s="166">
        <v>67447832.090000004</v>
      </c>
      <c r="E148" s="204">
        <f t="shared" si="31"/>
        <v>31.155893541831993</v>
      </c>
      <c r="F148" s="130">
        <f t="shared" si="37"/>
        <v>-149037154.93000001</v>
      </c>
      <c r="G148" s="166">
        <v>141860846.41</v>
      </c>
      <c r="H148" s="166">
        <v>219051387.28</v>
      </c>
      <c r="I148" s="200">
        <f t="shared" si="33"/>
        <v>154.41285796851042</v>
      </c>
      <c r="J148" s="131">
        <f t="shared" si="38"/>
        <v>77190540.870000005</v>
      </c>
      <c r="K148" s="18">
        <f t="shared" si="36"/>
        <v>358345833.43000001</v>
      </c>
      <c r="L148" s="18">
        <f t="shared" si="34"/>
        <v>286499219.37</v>
      </c>
      <c r="M148" s="204">
        <f t="shared" si="35"/>
        <v>79.950481530006499</v>
      </c>
      <c r="N148" s="132">
        <f t="shared" si="39"/>
        <v>-71846614.060000002</v>
      </c>
    </row>
    <row r="149" spans="1:14" ht="24" customHeight="1" x14ac:dyDescent="0.2">
      <c r="A149" s="156">
        <v>602200</v>
      </c>
      <c r="B149" s="148" t="s">
        <v>498</v>
      </c>
      <c r="C149" s="166">
        <v>535750056.44</v>
      </c>
      <c r="D149" s="166">
        <v>308482921.88999999</v>
      </c>
      <c r="E149" s="204">
        <f t="shared" si="31"/>
        <v>57.579634044247229</v>
      </c>
      <c r="F149" s="130">
        <f t="shared" si="37"/>
        <v>-227267134.55000001</v>
      </c>
      <c r="G149" s="166">
        <v>196736809.97</v>
      </c>
      <c r="H149" s="166">
        <v>316837656.75</v>
      </c>
      <c r="I149" s="200">
        <f t="shared" si="33"/>
        <v>161.04645429511334</v>
      </c>
      <c r="J149" s="131">
        <f t="shared" si="38"/>
        <v>120100846.78</v>
      </c>
      <c r="K149" s="18">
        <f t="shared" si="36"/>
        <v>732486866.40999997</v>
      </c>
      <c r="L149" s="18">
        <f t="shared" si="34"/>
        <v>625320578.63999999</v>
      </c>
      <c r="M149" s="204">
        <f t="shared" si="35"/>
        <v>85.369527743857859</v>
      </c>
      <c r="N149" s="132">
        <f t="shared" si="39"/>
        <v>-107166287.76999998</v>
      </c>
    </row>
    <row r="150" spans="1:14" ht="57" customHeight="1" x14ac:dyDescent="0.2">
      <c r="A150" s="156">
        <v>602400</v>
      </c>
      <c r="B150" s="148" t="s">
        <v>499</v>
      </c>
      <c r="C150" s="166">
        <v>-189330770.19</v>
      </c>
      <c r="D150" s="166">
        <v>-176561923.13</v>
      </c>
      <c r="E150" s="204">
        <f t="shared" si="31"/>
        <v>93.255799336163889</v>
      </c>
      <c r="F150" s="130">
        <f t="shared" si="37"/>
        <v>12768847.060000002</v>
      </c>
      <c r="G150" s="166">
        <v>189330770.19</v>
      </c>
      <c r="H150" s="166">
        <v>176561923.13</v>
      </c>
      <c r="I150" s="200">
        <f t="shared" si="33"/>
        <v>93.255799336163889</v>
      </c>
      <c r="J150" s="131">
        <f t="shared" si="38"/>
        <v>-12768847.060000002</v>
      </c>
      <c r="K150" s="18">
        <f t="shared" si="36"/>
        <v>0</v>
      </c>
      <c r="L150" s="18">
        <f t="shared" si="34"/>
        <v>0</v>
      </c>
      <c r="M150" s="204">
        <f t="shared" si="35"/>
        <v>0</v>
      </c>
      <c r="N150" s="132">
        <f t="shared" si="39"/>
        <v>0</v>
      </c>
    </row>
    <row r="151" spans="1:14" ht="50.45" customHeight="1" x14ac:dyDescent="0.2">
      <c r="A151" s="320">
        <v>602302</v>
      </c>
      <c r="B151" s="319" t="s">
        <v>399</v>
      </c>
      <c r="C151" s="110"/>
      <c r="D151" s="166">
        <v>9001216.1099999994</v>
      </c>
      <c r="E151" s="204">
        <f>IF(C151=0,0,D151/C151*100)</f>
        <v>0</v>
      </c>
      <c r="F151" s="130">
        <f>D151-C151</f>
        <v>9001216.1099999994</v>
      </c>
      <c r="G151" s="166"/>
      <c r="H151" s="166">
        <v>-9001216.1099999994</v>
      </c>
      <c r="I151" s="200">
        <f>IF(G151=0,0,H151/G151*100)</f>
        <v>0</v>
      </c>
      <c r="J151" s="131">
        <f>H151-G151</f>
        <v>-9001216.1099999994</v>
      </c>
      <c r="K151" s="18">
        <f>C151+G151</f>
        <v>0</v>
      </c>
      <c r="L151" s="18">
        <f>D151+H151</f>
        <v>0</v>
      </c>
      <c r="M151" s="204"/>
      <c r="N151" s="132">
        <f>L151-K151</f>
        <v>0</v>
      </c>
    </row>
    <row r="152" spans="1:14" ht="22.9" customHeight="1" x14ac:dyDescent="0.2">
      <c r="A152" s="156">
        <v>602304</v>
      </c>
      <c r="B152" s="148" t="s">
        <v>500</v>
      </c>
      <c r="C152" s="110">
        <v>-2054025.69</v>
      </c>
      <c r="D152" s="166"/>
      <c r="E152" s="204">
        <f t="shared" si="31"/>
        <v>0</v>
      </c>
      <c r="F152" s="130">
        <f t="shared" si="37"/>
        <v>2054025.69</v>
      </c>
      <c r="G152" s="166">
        <v>-190418.44</v>
      </c>
      <c r="H152" s="166">
        <v>-140993.73000000001</v>
      </c>
      <c r="I152" s="200">
        <f t="shared" si="33"/>
        <v>74.044157698172512</v>
      </c>
      <c r="J152" s="131">
        <f t="shared" si="38"/>
        <v>49424.709999999992</v>
      </c>
      <c r="K152" s="18">
        <f t="shared" si="36"/>
        <v>-2244444.13</v>
      </c>
      <c r="L152" s="18">
        <f t="shared" si="34"/>
        <v>-140993.73000000001</v>
      </c>
      <c r="M152" s="204"/>
      <c r="N152" s="132">
        <f t="shared" si="39"/>
        <v>2103450.4</v>
      </c>
    </row>
    <row r="153" spans="1:14" x14ac:dyDescent="0.2">
      <c r="C153" s="75"/>
      <c r="D153" s="75"/>
      <c r="E153" s="75"/>
      <c r="F153" s="75"/>
      <c r="G153" s="75"/>
      <c r="H153" s="75"/>
      <c r="I153" s="75"/>
      <c r="J153" s="75"/>
      <c r="K153" s="75"/>
      <c r="L153" s="75"/>
      <c r="M153" s="75"/>
      <c r="N153" s="75"/>
    </row>
    <row r="154" spans="1:14" x14ac:dyDescent="0.2">
      <c r="C154" s="75"/>
      <c r="D154" s="75"/>
      <c r="E154" s="75"/>
      <c r="F154" s="75"/>
      <c r="G154" s="75"/>
      <c r="H154" s="75"/>
      <c r="I154" s="75"/>
      <c r="J154" s="75"/>
      <c r="K154" s="75"/>
      <c r="L154" s="75"/>
      <c r="M154" s="75"/>
      <c r="N154" s="75"/>
    </row>
  </sheetData>
  <mergeCells count="18">
    <mergeCell ref="A1:M1"/>
    <mergeCell ref="C4:C5"/>
    <mergeCell ref="D4:D5"/>
    <mergeCell ref="E4:E5"/>
    <mergeCell ref="G4:G5"/>
    <mergeCell ref="F4:F5"/>
    <mergeCell ref="C3:F3"/>
    <mergeCell ref="G3:J3"/>
    <mergeCell ref="A3:A5"/>
    <mergeCell ref="B3:B5"/>
    <mergeCell ref="H4:H5"/>
    <mergeCell ref="I4:I5"/>
    <mergeCell ref="K3:N3"/>
    <mergeCell ref="N4:N5"/>
    <mergeCell ref="K4:K5"/>
    <mergeCell ref="L4:L5"/>
    <mergeCell ref="M4:M5"/>
    <mergeCell ref="J4:J5"/>
  </mergeCells>
  <phoneticPr fontId="0" type="noConversion"/>
  <conditionalFormatting sqref="B87">
    <cfRule type="expression" dxfId="0" priority="1" stopIfTrue="1">
      <formula>XFA87=1</formula>
    </cfRule>
  </conditionalFormatting>
  <pageMargins left="3.937007874015748E-2" right="3.937007874015748E-2" top="0.78740157480314965" bottom="0.43307086614173229" header="0" footer="0"/>
  <pageSetup paperSize="9" scale="62" orientation="landscape" r:id="rId1"/>
  <headerFooter alignWithMargins="0">
    <oddFooter>&amp;R&amp;P</oddFooter>
  </headerFooter>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O133"/>
  <sheetViews>
    <sheetView showZeros="0" zoomScaleNormal="100" zoomScaleSheetLayoutView="50" workbookViewId="0">
      <pane xSplit="2" ySplit="4" topLeftCell="C125" activePane="bottomRight" state="frozen"/>
      <selection activeCell="F9" sqref="F9"/>
      <selection pane="topRight" activeCell="F9" sqref="F9"/>
      <selection pane="bottomLeft" activeCell="F9" sqref="F9"/>
      <selection pane="bottomRight" activeCell="E4" sqref="E4"/>
    </sheetView>
  </sheetViews>
  <sheetFormatPr defaultRowHeight="12.75" x14ac:dyDescent="0.2"/>
  <cols>
    <col min="1" max="1" width="8.5703125" style="85" customWidth="1"/>
    <col min="2" max="2" width="59.7109375" style="87" customWidth="1"/>
    <col min="3" max="3" width="9.85546875" style="86" customWidth="1"/>
    <col min="4" max="4" width="10.28515625" style="86" customWidth="1"/>
    <col min="5" max="5" width="10" style="86" customWidth="1"/>
    <col min="6" max="6" width="10.140625" style="86" bestFit="1" customWidth="1"/>
    <col min="7" max="7" width="10.140625" style="86" customWidth="1"/>
    <col min="8" max="16384" width="9.140625" style="86"/>
  </cols>
  <sheetData>
    <row r="1" spans="1:12" ht="33.75" customHeight="1" x14ac:dyDescent="0.25">
      <c r="A1" s="354" t="s">
        <v>714</v>
      </c>
      <c r="B1" s="354"/>
      <c r="C1" s="354"/>
      <c r="D1" s="354"/>
      <c r="E1" s="354"/>
      <c r="F1" s="355"/>
      <c r="G1" s="355"/>
    </row>
    <row r="2" spans="1:12" ht="15" customHeight="1" x14ac:dyDescent="0.25">
      <c r="A2" s="220"/>
      <c r="B2" s="221"/>
      <c r="C2" s="80"/>
      <c r="D2" s="80"/>
      <c r="E2" s="80"/>
      <c r="F2" s="80"/>
      <c r="G2" s="222" t="s">
        <v>152</v>
      </c>
    </row>
    <row r="3" spans="1:12" ht="23.45" customHeight="1" x14ac:dyDescent="0.2">
      <c r="A3" s="356" t="s">
        <v>230</v>
      </c>
      <c r="B3" s="357" t="s">
        <v>17</v>
      </c>
      <c r="C3" s="359" t="s">
        <v>548</v>
      </c>
      <c r="D3" s="359"/>
      <c r="E3" s="359"/>
      <c r="F3" s="359"/>
      <c r="G3" s="359"/>
    </row>
    <row r="4" spans="1:12" ht="81" customHeight="1" x14ac:dyDescent="0.2">
      <c r="A4" s="356"/>
      <c r="B4" s="358"/>
      <c r="C4" s="206" t="s">
        <v>95</v>
      </c>
      <c r="D4" s="223" t="s">
        <v>705</v>
      </c>
      <c r="E4" s="223" t="s">
        <v>706</v>
      </c>
      <c r="F4" s="223" t="s">
        <v>707</v>
      </c>
      <c r="G4" s="206" t="s">
        <v>96</v>
      </c>
    </row>
    <row r="5" spans="1:12" s="81" customFormat="1" ht="30" customHeight="1" x14ac:dyDescent="0.2">
      <c r="A5" s="264" t="s">
        <v>549</v>
      </c>
      <c r="B5" s="265" t="s">
        <v>550</v>
      </c>
      <c r="C5" s="266">
        <v>239308.05001000001</v>
      </c>
      <c r="D5" s="266">
        <v>208612.66000999996</v>
      </c>
      <c r="E5" s="266">
        <v>175264.28616999995</v>
      </c>
      <c r="F5" s="266">
        <v>33348.373839999993</v>
      </c>
      <c r="G5" s="266">
        <v>64043.763840000014</v>
      </c>
    </row>
    <row r="6" spans="1:12" ht="73.900000000000006" customHeight="1" x14ac:dyDescent="0.2">
      <c r="A6" s="352" t="s">
        <v>638</v>
      </c>
      <c r="B6" s="225" t="s">
        <v>456</v>
      </c>
      <c r="C6" s="226">
        <v>329.35599999999999</v>
      </c>
      <c r="D6" s="227">
        <v>259.06599999999997</v>
      </c>
      <c r="E6" s="227">
        <v>89.18083</v>
      </c>
      <c r="F6" s="227">
        <v>169.88516999999996</v>
      </c>
      <c r="G6" s="226">
        <v>240.17516999999998</v>
      </c>
      <c r="H6" s="88"/>
    </row>
    <row r="7" spans="1:12" ht="78.75" x14ac:dyDescent="0.2">
      <c r="A7" s="353"/>
      <c r="B7" s="228" t="s">
        <v>97</v>
      </c>
      <c r="C7" s="226">
        <v>89804.354999999996</v>
      </c>
      <c r="D7" s="227">
        <v>85230.099999999991</v>
      </c>
      <c r="E7" s="227">
        <v>64130.1</v>
      </c>
      <c r="F7" s="227">
        <v>21099.999999999993</v>
      </c>
      <c r="G7" s="226">
        <v>25674.254999999997</v>
      </c>
      <c r="H7" s="88"/>
    </row>
    <row r="8" spans="1:12" ht="63" x14ac:dyDescent="0.2">
      <c r="A8" s="353"/>
      <c r="B8" s="228" t="s">
        <v>98</v>
      </c>
      <c r="C8" s="226">
        <v>44628.094010000001</v>
      </c>
      <c r="D8" s="227">
        <v>41340.794009999998</v>
      </c>
      <c r="E8" s="227">
        <v>41162.70336</v>
      </c>
      <c r="F8" s="227">
        <v>178.09064999999828</v>
      </c>
      <c r="G8" s="226">
        <v>3465.3906500000012</v>
      </c>
    </row>
    <row r="9" spans="1:12" ht="78.75" x14ac:dyDescent="0.2">
      <c r="A9" s="229" t="s">
        <v>264</v>
      </c>
      <c r="B9" s="228" t="s">
        <v>97</v>
      </c>
      <c r="C9" s="226">
        <v>54706.845000000001</v>
      </c>
      <c r="D9" s="227">
        <v>50250</v>
      </c>
      <c r="E9" s="227">
        <v>40665</v>
      </c>
      <c r="F9" s="227">
        <v>9585</v>
      </c>
      <c r="G9" s="226">
        <v>14041.845000000001</v>
      </c>
    </row>
    <row r="10" spans="1:12" ht="31.5" x14ac:dyDescent="0.2">
      <c r="A10" s="262" t="s">
        <v>708</v>
      </c>
      <c r="B10" s="237" t="s">
        <v>602</v>
      </c>
      <c r="C10" s="226">
        <v>95.4</v>
      </c>
      <c r="D10" s="227">
        <v>95.4</v>
      </c>
      <c r="E10" s="227">
        <v>0</v>
      </c>
      <c r="F10" s="227">
        <v>95.4</v>
      </c>
      <c r="G10" s="226">
        <v>95.4</v>
      </c>
    </row>
    <row r="11" spans="1:12" ht="62.45" customHeight="1" x14ac:dyDescent="0.2">
      <c r="A11" s="350" t="s">
        <v>639</v>
      </c>
      <c r="B11" s="225" t="s">
        <v>454</v>
      </c>
      <c r="C11" s="226">
        <v>1465</v>
      </c>
      <c r="D11" s="227">
        <v>1315</v>
      </c>
      <c r="E11" s="227">
        <v>1071.1891800000001</v>
      </c>
      <c r="F11" s="227">
        <v>243.81081999999992</v>
      </c>
      <c r="G11" s="226">
        <v>393.81081999999992</v>
      </c>
    </row>
    <row r="12" spans="1:12" ht="49.5" customHeight="1" x14ac:dyDescent="0.2">
      <c r="A12" s="351"/>
      <c r="B12" s="225" t="s">
        <v>709</v>
      </c>
      <c r="C12" s="226">
        <v>380</v>
      </c>
      <c r="D12" s="227">
        <v>380</v>
      </c>
      <c r="E12" s="227">
        <v>0</v>
      </c>
      <c r="F12" s="227">
        <v>380</v>
      </c>
      <c r="G12" s="226">
        <v>380</v>
      </c>
    </row>
    <row r="13" spans="1:12" ht="36" customHeight="1" x14ac:dyDescent="0.2">
      <c r="A13" s="224" t="s">
        <v>2</v>
      </c>
      <c r="B13" s="230" t="s">
        <v>99</v>
      </c>
      <c r="C13" s="226">
        <v>50</v>
      </c>
      <c r="D13" s="227">
        <v>50</v>
      </c>
      <c r="E13" s="227">
        <v>0</v>
      </c>
      <c r="F13" s="227">
        <v>50</v>
      </c>
      <c r="G13" s="226">
        <v>50</v>
      </c>
    </row>
    <row r="14" spans="1:12" ht="76.150000000000006" customHeight="1" x14ac:dyDescent="0.2">
      <c r="A14" s="229" t="s">
        <v>236</v>
      </c>
      <c r="B14" s="90" t="s">
        <v>100</v>
      </c>
      <c r="C14" s="226">
        <v>8787</v>
      </c>
      <c r="D14" s="227">
        <v>5500</v>
      </c>
      <c r="E14" s="227">
        <v>4108.9187999999995</v>
      </c>
      <c r="F14" s="227">
        <v>1391.0812000000005</v>
      </c>
      <c r="G14" s="226">
        <v>4678.0812000000005</v>
      </c>
    </row>
    <row r="15" spans="1:12" ht="64.900000000000006" customHeight="1" x14ac:dyDescent="0.2">
      <c r="A15" s="229" t="s">
        <v>557</v>
      </c>
      <c r="B15" s="230" t="s">
        <v>344</v>
      </c>
      <c r="C15" s="226">
        <v>39062</v>
      </c>
      <c r="D15" s="227">
        <v>24192.3</v>
      </c>
      <c r="E15" s="227">
        <v>24037.194</v>
      </c>
      <c r="F15" s="227">
        <v>155.10599999999977</v>
      </c>
      <c r="G15" s="226">
        <v>15024.806</v>
      </c>
    </row>
    <row r="16" spans="1:12" s="112" customFormat="1" ht="30" customHeight="1" x14ac:dyDescent="0.2">
      <c r="A16" s="264" t="s">
        <v>551</v>
      </c>
      <c r="B16" s="265" t="s">
        <v>492</v>
      </c>
      <c r="C16" s="266">
        <v>59883.700000000004</v>
      </c>
      <c r="D16" s="266">
        <v>54122.200000000004</v>
      </c>
      <c r="E16" s="266">
        <v>48815.58</v>
      </c>
      <c r="F16" s="266">
        <v>5306.6200000000008</v>
      </c>
      <c r="G16" s="266">
        <v>11068.119999999999</v>
      </c>
      <c r="I16" s="113"/>
      <c r="J16" s="113"/>
      <c r="K16" s="113"/>
      <c r="L16" s="113"/>
    </row>
    <row r="17" spans="1:8" ht="55.9" customHeight="1" x14ac:dyDescent="0.2">
      <c r="A17" s="224" t="s">
        <v>101</v>
      </c>
      <c r="B17" s="225" t="s">
        <v>102</v>
      </c>
      <c r="C17" s="226">
        <v>0</v>
      </c>
      <c r="D17" s="227">
        <v>0</v>
      </c>
      <c r="E17" s="227">
        <v>0</v>
      </c>
      <c r="F17" s="227"/>
      <c r="G17" s="226">
        <v>0</v>
      </c>
      <c r="H17" s="263"/>
    </row>
    <row r="18" spans="1:8" ht="40.5" customHeight="1" x14ac:dyDescent="0.2">
      <c r="A18" s="224" t="s">
        <v>642</v>
      </c>
      <c r="B18" s="225" t="s">
        <v>418</v>
      </c>
      <c r="C18" s="226">
        <v>1759.2</v>
      </c>
      <c r="D18" s="227">
        <v>1313.85</v>
      </c>
      <c r="E18" s="227">
        <v>1218.8499999999999</v>
      </c>
      <c r="F18" s="227">
        <v>95</v>
      </c>
      <c r="G18" s="226">
        <v>540.35000000000014</v>
      </c>
      <c r="H18" s="263"/>
    </row>
    <row r="19" spans="1:8" ht="75" customHeight="1" x14ac:dyDescent="0.2">
      <c r="A19" s="229" t="s">
        <v>643</v>
      </c>
      <c r="B19" s="225" t="s">
        <v>456</v>
      </c>
      <c r="C19" s="226">
        <v>510</v>
      </c>
      <c r="D19" s="227">
        <v>0</v>
      </c>
      <c r="E19" s="227">
        <v>0</v>
      </c>
      <c r="F19" s="227">
        <v>0</v>
      </c>
      <c r="G19" s="226">
        <v>510</v>
      </c>
      <c r="H19" s="263"/>
    </row>
    <row r="20" spans="1:8" ht="73.900000000000006" customHeight="1" x14ac:dyDescent="0.2">
      <c r="A20" s="224" t="s">
        <v>644</v>
      </c>
      <c r="B20" s="225" t="s">
        <v>456</v>
      </c>
      <c r="C20" s="226">
        <v>10640.3</v>
      </c>
      <c r="D20" s="227">
        <v>8456.4500000000007</v>
      </c>
      <c r="E20" s="227">
        <v>8303.75</v>
      </c>
      <c r="F20" s="227">
        <v>152.70000000000073</v>
      </c>
      <c r="G20" s="226">
        <v>2336.5499999999993</v>
      </c>
      <c r="H20" s="263"/>
    </row>
    <row r="21" spans="1:8" ht="54" customHeight="1" x14ac:dyDescent="0.2">
      <c r="A21" s="224" t="s">
        <v>37</v>
      </c>
      <c r="B21" s="225" t="s">
        <v>419</v>
      </c>
      <c r="C21" s="226">
        <v>600</v>
      </c>
      <c r="D21" s="227">
        <v>65</v>
      </c>
      <c r="E21" s="227">
        <v>65</v>
      </c>
      <c r="F21" s="227">
        <v>0</v>
      </c>
      <c r="G21" s="226">
        <v>535</v>
      </c>
      <c r="H21" s="263"/>
    </row>
    <row r="22" spans="1:8" ht="41.45" customHeight="1" x14ac:dyDescent="0.2">
      <c r="A22" s="231" t="s">
        <v>190</v>
      </c>
      <c r="B22" s="225" t="s">
        <v>455</v>
      </c>
      <c r="C22" s="226">
        <v>0</v>
      </c>
      <c r="D22" s="227">
        <v>0</v>
      </c>
      <c r="E22" s="227">
        <v>0</v>
      </c>
      <c r="F22" s="227">
        <v>0</v>
      </c>
      <c r="G22" s="226">
        <v>0</v>
      </c>
      <c r="H22" s="263"/>
    </row>
    <row r="23" spans="1:8" ht="36" customHeight="1" x14ac:dyDescent="0.2">
      <c r="A23" s="224" t="s">
        <v>645</v>
      </c>
      <c r="B23" s="225" t="s">
        <v>103</v>
      </c>
      <c r="C23" s="226">
        <v>30</v>
      </c>
      <c r="D23" s="227">
        <v>30</v>
      </c>
      <c r="E23" s="227">
        <v>5</v>
      </c>
      <c r="F23" s="227">
        <v>25</v>
      </c>
      <c r="G23" s="226">
        <v>25</v>
      </c>
      <c r="H23" s="263"/>
    </row>
    <row r="24" spans="1:8" ht="63" x14ac:dyDescent="0.2">
      <c r="A24" s="224" t="s">
        <v>646</v>
      </c>
      <c r="B24" s="232" t="s">
        <v>420</v>
      </c>
      <c r="C24" s="226">
        <v>12069.3</v>
      </c>
      <c r="D24" s="227">
        <v>9982</v>
      </c>
      <c r="E24" s="227">
        <v>9955.98</v>
      </c>
      <c r="F24" s="227">
        <v>26.020000000000437</v>
      </c>
      <c r="G24" s="226">
        <v>2113.3199999999997</v>
      </c>
      <c r="H24" s="263"/>
    </row>
    <row r="25" spans="1:8" ht="73.150000000000006" customHeight="1" x14ac:dyDescent="0.2">
      <c r="A25" s="224" t="s">
        <v>646</v>
      </c>
      <c r="B25" s="232" t="s">
        <v>797</v>
      </c>
      <c r="C25" s="226">
        <v>1000</v>
      </c>
      <c r="D25" s="227">
        <v>1000</v>
      </c>
      <c r="E25" s="227">
        <v>1000</v>
      </c>
      <c r="F25" s="227">
        <v>0</v>
      </c>
      <c r="G25" s="226">
        <v>0</v>
      </c>
      <c r="H25" s="263"/>
    </row>
    <row r="26" spans="1:8" ht="85.9" customHeight="1" x14ac:dyDescent="0.2">
      <c r="A26" s="224" t="s">
        <v>646</v>
      </c>
      <c r="B26" s="90" t="s">
        <v>796</v>
      </c>
      <c r="C26" s="226">
        <v>1000</v>
      </c>
      <c r="D26" s="227">
        <v>1000</v>
      </c>
      <c r="E26" s="227">
        <v>1000</v>
      </c>
      <c r="F26" s="227">
        <v>0</v>
      </c>
      <c r="G26" s="226">
        <v>0</v>
      </c>
      <c r="H26" s="263"/>
    </row>
    <row r="27" spans="1:8" ht="63" x14ac:dyDescent="0.2">
      <c r="A27" s="224" t="s">
        <v>646</v>
      </c>
      <c r="B27" s="232" t="s">
        <v>795</v>
      </c>
      <c r="C27" s="226">
        <v>1000</v>
      </c>
      <c r="D27" s="227">
        <v>1000</v>
      </c>
      <c r="E27" s="227">
        <v>1000</v>
      </c>
      <c r="F27" s="227">
        <v>0</v>
      </c>
      <c r="G27" s="226">
        <v>0</v>
      </c>
      <c r="H27" s="263"/>
    </row>
    <row r="28" spans="1:8" ht="120" customHeight="1" x14ac:dyDescent="0.2">
      <c r="A28" s="224" t="s">
        <v>646</v>
      </c>
      <c r="B28" s="233" t="s">
        <v>794</v>
      </c>
      <c r="C28" s="226">
        <v>1700</v>
      </c>
      <c r="D28" s="227">
        <v>1700</v>
      </c>
      <c r="E28" s="227">
        <v>1700</v>
      </c>
      <c r="F28" s="227">
        <v>0</v>
      </c>
      <c r="G28" s="226">
        <v>0</v>
      </c>
      <c r="H28" s="263"/>
    </row>
    <row r="29" spans="1:8" ht="52.15" customHeight="1" x14ac:dyDescent="0.2">
      <c r="A29" s="224" t="s">
        <v>646</v>
      </c>
      <c r="B29" s="225" t="s">
        <v>793</v>
      </c>
      <c r="C29" s="226">
        <v>15437</v>
      </c>
      <c r="D29" s="227">
        <v>15437</v>
      </c>
      <c r="E29" s="227">
        <v>15437</v>
      </c>
      <c r="F29" s="227">
        <v>0</v>
      </c>
      <c r="G29" s="226">
        <v>0</v>
      </c>
      <c r="H29" s="263"/>
    </row>
    <row r="30" spans="1:8" ht="73.150000000000006" customHeight="1" x14ac:dyDescent="0.2">
      <c r="A30" s="224" t="s">
        <v>646</v>
      </c>
      <c r="B30" s="90" t="s">
        <v>792</v>
      </c>
      <c r="C30" s="226">
        <v>130</v>
      </c>
      <c r="D30" s="227">
        <v>130</v>
      </c>
      <c r="E30" s="227">
        <v>130</v>
      </c>
      <c r="F30" s="227">
        <v>0</v>
      </c>
      <c r="G30" s="226">
        <v>0</v>
      </c>
      <c r="H30" s="263"/>
    </row>
    <row r="31" spans="1:8" ht="47.25" x14ac:dyDescent="0.2">
      <c r="A31" s="224" t="s">
        <v>646</v>
      </c>
      <c r="B31" s="233" t="s">
        <v>104</v>
      </c>
      <c r="C31" s="227">
        <v>13707.9</v>
      </c>
      <c r="D31" s="227">
        <v>13707.9</v>
      </c>
      <c r="E31" s="227">
        <v>8700</v>
      </c>
      <c r="F31" s="227">
        <v>5007.8999999999996</v>
      </c>
      <c r="G31" s="227">
        <v>5007.8999999999996</v>
      </c>
      <c r="H31" s="263"/>
    </row>
    <row r="32" spans="1:8" ht="102.6" customHeight="1" x14ac:dyDescent="0.2">
      <c r="A32" s="224" t="s">
        <v>646</v>
      </c>
      <c r="B32" s="232" t="s">
        <v>791</v>
      </c>
      <c r="C32" s="226">
        <v>300</v>
      </c>
      <c r="D32" s="227">
        <v>300</v>
      </c>
      <c r="E32" s="227">
        <v>300</v>
      </c>
      <c r="F32" s="227">
        <v>0</v>
      </c>
      <c r="G32" s="226">
        <v>0</v>
      </c>
      <c r="H32" s="263"/>
    </row>
    <row r="33" spans="1:13" s="81" customFormat="1" ht="45" customHeight="1" x14ac:dyDescent="0.2">
      <c r="A33" s="267" t="s">
        <v>552</v>
      </c>
      <c r="B33" s="265" t="s">
        <v>231</v>
      </c>
      <c r="C33" s="266">
        <v>21979.600000000002</v>
      </c>
      <c r="D33" s="266">
        <v>16309.900000000001</v>
      </c>
      <c r="E33" s="266">
        <v>12446.243</v>
      </c>
      <c r="F33" s="266">
        <v>3863.6570000000002</v>
      </c>
      <c r="G33" s="266">
        <v>9533.357</v>
      </c>
      <c r="I33" s="82"/>
      <c r="J33" s="82"/>
      <c r="K33" s="82"/>
      <c r="L33" s="82"/>
      <c r="M33" s="82"/>
    </row>
    <row r="34" spans="1:13" s="234" customFormat="1" ht="30" customHeight="1" x14ac:dyDescent="0.2">
      <c r="A34" s="352" t="s">
        <v>19</v>
      </c>
      <c r="B34" s="232" t="s">
        <v>421</v>
      </c>
      <c r="C34" s="226">
        <v>6693</v>
      </c>
      <c r="D34" s="227">
        <v>4283.1000000000004</v>
      </c>
      <c r="E34" s="227">
        <v>2180.027</v>
      </c>
      <c r="F34" s="227">
        <v>2103.0730000000003</v>
      </c>
      <c r="G34" s="226">
        <v>4512.973</v>
      </c>
    </row>
    <row r="35" spans="1:13" s="234" customFormat="1" ht="35.450000000000003" customHeight="1" x14ac:dyDescent="0.2">
      <c r="A35" s="353"/>
      <c r="B35" s="232" t="s">
        <v>422</v>
      </c>
      <c r="C35" s="226">
        <v>900</v>
      </c>
      <c r="D35" s="227">
        <v>435</v>
      </c>
      <c r="E35" s="227">
        <v>35</v>
      </c>
      <c r="F35" s="227">
        <v>400</v>
      </c>
      <c r="G35" s="226">
        <v>865</v>
      </c>
    </row>
    <row r="36" spans="1:13" s="234" customFormat="1" ht="39.6" customHeight="1" x14ac:dyDescent="0.2">
      <c r="A36" s="353"/>
      <c r="B36" s="232" t="s">
        <v>423</v>
      </c>
      <c r="C36" s="226">
        <v>100</v>
      </c>
      <c r="D36" s="227">
        <v>0</v>
      </c>
      <c r="E36" s="227">
        <v>0</v>
      </c>
      <c r="F36" s="227">
        <v>0</v>
      </c>
      <c r="G36" s="226">
        <v>100</v>
      </c>
    </row>
    <row r="37" spans="1:13" s="234" customFormat="1" ht="37.15" customHeight="1" x14ac:dyDescent="0.2">
      <c r="A37" s="224" t="s">
        <v>232</v>
      </c>
      <c r="B37" s="90" t="s">
        <v>196</v>
      </c>
      <c r="C37" s="226">
        <v>1900</v>
      </c>
      <c r="D37" s="227">
        <v>1187.9000000000001</v>
      </c>
      <c r="E37" s="227">
        <v>759.7</v>
      </c>
      <c r="F37" s="227">
        <v>428.20000000000005</v>
      </c>
      <c r="G37" s="226">
        <v>1140.3</v>
      </c>
    </row>
    <row r="38" spans="1:13" s="234" customFormat="1" ht="36" customHeight="1" x14ac:dyDescent="0.2">
      <c r="A38" s="224" t="s">
        <v>233</v>
      </c>
      <c r="B38" s="90" t="s">
        <v>591</v>
      </c>
      <c r="C38" s="226">
        <v>8570.7000000000007</v>
      </c>
      <c r="D38" s="227">
        <v>7258.7</v>
      </c>
      <c r="E38" s="227">
        <v>6506.3159999999998</v>
      </c>
      <c r="F38" s="227">
        <v>752.38400000000001</v>
      </c>
      <c r="G38" s="226">
        <v>2064.3840000000009</v>
      </c>
    </row>
    <row r="39" spans="1:13" s="234" customFormat="1" ht="42" customHeight="1" x14ac:dyDescent="0.2">
      <c r="A39" s="224" t="s">
        <v>507</v>
      </c>
      <c r="B39" s="225" t="s">
        <v>105</v>
      </c>
      <c r="C39" s="226">
        <v>1663.7</v>
      </c>
      <c r="D39" s="227">
        <v>1523.7</v>
      </c>
      <c r="E39" s="227">
        <v>1343.7</v>
      </c>
      <c r="F39" s="227">
        <v>180</v>
      </c>
      <c r="G39" s="226">
        <v>320</v>
      </c>
    </row>
    <row r="40" spans="1:13" s="234" customFormat="1" ht="63" x14ac:dyDescent="0.2">
      <c r="A40" s="224" t="s">
        <v>650</v>
      </c>
      <c r="B40" s="225" t="s">
        <v>420</v>
      </c>
      <c r="C40" s="226">
        <v>2152.1999999999998</v>
      </c>
      <c r="D40" s="227">
        <v>1621.5</v>
      </c>
      <c r="E40" s="227">
        <v>1621.5</v>
      </c>
      <c r="F40" s="227">
        <v>0</v>
      </c>
      <c r="G40" s="226">
        <v>530.69999999999982</v>
      </c>
    </row>
    <row r="41" spans="1:13" s="81" customFormat="1" ht="30" customHeight="1" x14ac:dyDescent="0.2">
      <c r="A41" s="264" t="s">
        <v>553</v>
      </c>
      <c r="B41" s="268" t="s">
        <v>554</v>
      </c>
      <c r="C41" s="266">
        <v>67377.5</v>
      </c>
      <c r="D41" s="266">
        <v>55478.599999999991</v>
      </c>
      <c r="E41" s="266">
        <v>48713.243859999995</v>
      </c>
      <c r="F41" s="266">
        <v>6765.3561399999962</v>
      </c>
      <c r="G41" s="266">
        <v>18664.256139999994</v>
      </c>
      <c r="I41" s="82"/>
      <c r="J41" s="82"/>
      <c r="K41" s="82"/>
      <c r="L41" s="82"/>
      <c r="M41" s="82"/>
    </row>
    <row r="42" spans="1:13" s="81" customFormat="1" ht="139.5" customHeight="1" x14ac:dyDescent="0.2">
      <c r="A42" s="224" t="s">
        <v>458</v>
      </c>
      <c r="B42" s="228" t="s">
        <v>459</v>
      </c>
      <c r="C42" s="226">
        <v>58084.2</v>
      </c>
      <c r="D42" s="227">
        <v>49632.7</v>
      </c>
      <c r="E42" s="227">
        <v>44698.343860000001</v>
      </c>
      <c r="F42" s="227">
        <v>4934.3561399999962</v>
      </c>
      <c r="G42" s="226">
        <v>13385.856139999996</v>
      </c>
    </row>
    <row r="43" spans="1:13" ht="84" customHeight="1" x14ac:dyDescent="0.2">
      <c r="A43" s="224" t="s">
        <v>665</v>
      </c>
      <c r="B43" s="225" t="s">
        <v>470</v>
      </c>
      <c r="C43" s="226">
        <v>1000</v>
      </c>
      <c r="D43" s="227">
        <v>774</v>
      </c>
      <c r="E43" s="227">
        <v>500</v>
      </c>
      <c r="F43" s="227">
        <v>274</v>
      </c>
      <c r="G43" s="226">
        <v>500</v>
      </c>
    </row>
    <row r="44" spans="1:13" ht="73.150000000000006" customHeight="1" x14ac:dyDescent="0.2">
      <c r="A44" s="224" t="s">
        <v>665</v>
      </c>
      <c r="B44" s="225" t="s">
        <v>460</v>
      </c>
      <c r="C44" s="226">
        <v>500</v>
      </c>
      <c r="D44" s="227">
        <v>500</v>
      </c>
      <c r="E44" s="227">
        <v>500</v>
      </c>
      <c r="F44" s="227">
        <v>0</v>
      </c>
      <c r="G44" s="226">
        <v>0</v>
      </c>
    </row>
    <row r="45" spans="1:13" ht="42" customHeight="1" x14ac:dyDescent="0.2">
      <c r="A45" s="224" t="s">
        <v>665</v>
      </c>
      <c r="B45" s="233" t="s">
        <v>75</v>
      </c>
      <c r="C45" s="226">
        <v>1545.6</v>
      </c>
      <c r="D45" s="227">
        <v>545.6</v>
      </c>
      <c r="E45" s="227">
        <v>545.6</v>
      </c>
      <c r="F45" s="227">
        <v>0</v>
      </c>
      <c r="G45" s="226">
        <v>999.99999999999989</v>
      </c>
    </row>
    <row r="46" spans="1:13" ht="39.6" customHeight="1" x14ac:dyDescent="0.2">
      <c r="A46" s="224" t="s">
        <v>665</v>
      </c>
      <c r="B46" s="225" t="s">
        <v>424</v>
      </c>
      <c r="C46" s="226">
        <v>787.2</v>
      </c>
      <c r="D46" s="227">
        <v>187.2</v>
      </c>
      <c r="E46" s="227">
        <v>0</v>
      </c>
      <c r="F46" s="227">
        <v>187.2</v>
      </c>
      <c r="G46" s="226">
        <v>787.2</v>
      </c>
    </row>
    <row r="47" spans="1:13" ht="40.9" customHeight="1" x14ac:dyDescent="0.2">
      <c r="A47" s="224" t="s">
        <v>661</v>
      </c>
      <c r="B47" s="225" t="s">
        <v>76</v>
      </c>
      <c r="C47" s="226">
        <v>1600</v>
      </c>
      <c r="D47" s="227">
        <v>1279.5999999999999</v>
      </c>
      <c r="E47" s="227">
        <v>1279.5999999999999</v>
      </c>
      <c r="F47" s="227">
        <v>0</v>
      </c>
      <c r="G47" s="226">
        <v>320.40000000000009</v>
      </c>
    </row>
    <row r="48" spans="1:13" ht="30" customHeight="1" x14ac:dyDescent="0.2">
      <c r="A48" s="224" t="s">
        <v>662</v>
      </c>
      <c r="B48" s="225" t="s">
        <v>471</v>
      </c>
      <c r="C48" s="226">
        <v>1500</v>
      </c>
      <c r="D48" s="227">
        <v>1100</v>
      </c>
      <c r="E48" s="227">
        <v>0</v>
      </c>
      <c r="F48" s="227">
        <v>1100</v>
      </c>
      <c r="G48" s="226">
        <v>1500</v>
      </c>
    </row>
    <row r="49" spans="1:15" ht="30" customHeight="1" x14ac:dyDescent="0.2">
      <c r="A49" s="224" t="s">
        <v>663</v>
      </c>
      <c r="B49" s="233" t="s">
        <v>77</v>
      </c>
      <c r="C49" s="226">
        <v>858.2</v>
      </c>
      <c r="D49" s="227">
        <v>269.8</v>
      </c>
      <c r="E49" s="227">
        <v>0</v>
      </c>
      <c r="F49" s="227">
        <v>269.8</v>
      </c>
      <c r="G49" s="226">
        <v>858.2</v>
      </c>
    </row>
    <row r="50" spans="1:15" ht="70.150000000000006" customHeight="1" x14ac:dyDescent="0.2">
      <c r="A50" s="224" t="s">
        <v>666</v>
      </c>
      <c r="B50" s="225" t="s">
        <v>420</v>
      </c>
      <c r="C50" s="226">
        <v>1502.3</v>
      </c>
      <c r="D50" s="227">
        <v>1189.7</v>
      </c>
      <c r="E50" s="227">
        <v>1189.7</v>
      </c>
      <c r="F50" s="227">
        <v>0</v>
      </c>
      <c r="G50" s="226">
        <v>312.59999999999991</v>
      </c>
    </row>
    <row r="51" spans="1:15" s="83" customFormat="1" ht="34.15" customHeight="1" x14ac:dyDescent="0.2">
      <c r="A51" s="264" t="s">
        <v>153</v>
      </c>
      <c r="B51" s="269" t="s">
        <v>503</v>
      </c>
      <c r="C51" s="266">
        <v>77829.991110000003</v>
      </c>
      <c r="D51" s="266">
        <v>69746.068109999993</v>
      </c>
      <c r="E51" s="266">
        <v>65634.068109999993</v>
      </c>
      <c r="F51" s="266">
        <v>4112.0000000000045</v>
      </c>
      <c r="G51" s="266">
        <v>12195.923000000006</v>
      </c>
      <c r="I51" s="84"/>
      <c r="J51" s="84"/>
      <c r="K51" s="84"/>
      <c r="L51" s="84"/>
    </row>
    <row r="52" spans="1:15" s="83" customFormat="1" ht="55.9" customHeight="1" x14ac:dyDescent="0.2">
      <c r="A52" s="224" t="s">
        <v>106</v>
      </c>
      <c r="B52" s="230" t="s">
        <v>107</v>
      </c>
      <c r="C52" s="226">
        <v>70</v>
      </c>
      <c r="D52" s="227">
        <v>50</v>
      </c>
      <c r="E52" s="227">
        <v>0</v>
      </c>
      <c r="F52" s="227">
        <v>50</v>
      </c>
      <c r="G52" s="226">
        <v>70</v>
      </c>
      <c r="I52" s="84"/>
      <c r="J52" s="84"/>
      <c r="K52" s="84"/>
      <c r="L52" s="84"/>
    </row>
    <row r="53" spans="1:15" ht="69.599999999999994" customHeight="1" x14ac:dyDescent="0.2">
      <c r="A53" s="224" t="s">
        <v>78</v>
      </c>
      <c r="B53" s="230" t="s">
        <v>472</v>
      </c>
      <c r="C53" s="226">
        <v>8513.9</v>
      </c>
      <c r="D53" s="227">
        <v>6248.3</v>
      </c>
      <c r="E53" s="227">
        <v>5855.5</v>
      </c>
      <c r="F53" s="227">
        <v>392.80000000000018</v>
      </c>
      <c r="G53" s="226">
        <v>2658.3999999999996</v>
      </c>
    </row>
    <row r="54" spans="1:15" ht="52.15" customHeight="1" x14ac:dyDescent="0.2">
      <c r="A54" s="224" t="s">
        <v>677</v>
      </c>
      <c r="B54" s="90" t="s">
        <v>79</v>
      </c>
      <c r="C54" s="226">
        <v>3000</v>
      </c>
      <c r="D54" s="227">
        <v>3000</v>
      </c>
      <c r="E54" s="227">
        <v>3000</v>
      </c>
      <c r="F54" s="227">
        <v>0</v>
      </c>
      <c r="G54" s="226">
        <v>0</v>
      </c>
    </row>
    <row r="55" spans="1:15" ht="39.75" customHeight="1" x14ac:dyDescent="0.2">
      <c r="A55" s="224" t="s">
        <v>680</v>
      </c>
      <c r="B55" s="225" t="s">
        <v>457</v>
      </c>
      <c r="C55" s="226">
        <v>11890</v>
      </c>
      <c r="D55" s="227">
        <v>9255</v>
      </c>
      <c r="E55" s="227">
        <v>8457</v>
      </c>
      <c r="F55" s="227">
        <v>798</v>
      </c>
      <c r="G55" s="226">
        <v>3433</v>
      </c>
      <c r="H55" s="263"/>
    </row>
    <row r="56" spans="1:15" ht="57.6" customHeight="1" x14ac:dyDescent="0.2">
      <c r="A56" s="219" t="s">
        <v>108</v>
      </c>
      <c r="B56" s="232" t="s">
        <v>345</v>
      </c>
      <c r="C56" s="226">
        <v>50067.491110000003</v>
      </c>
      <c r="D56" s="227">
        <v>48030.56811</v>
      </c>
      <c r="E56" s="227">
        <v>45213.368109999996</v>
      </c>
      <c r="F56" s="227">
        <v>2817.2000000000044</v>
      </c>
      <c r="G56" s="226">
        <v>4854.1230000000069</v>
      </c>
      <c r="H56" s="263"/>
    </row>
    <row r="57" spans="1:15" ht="48" customHeight="1" x14ac:dyDescent="0.2">
      <c r="A57" s="224" t="s">
        <v>433</v>
      </c>
      <c r="B57" s="225" t="s">
        <v>105</v>
      </c>
      <c r="C57" s="226">
        <v>550</v>
      </c>
      <c r="D57" s="227">
        <v>400</v>
      </c>
      <c r="E57" s="227">
        <v>400</v>
      </c>
      <c r="F57" s="227">
        <v>0</v>
      </c>
      <c r="G57" s="226">
        <v>150</v>
      </c>
      <c r="H57" s="263"/>
    </row>
    <row r="58" spans="1:15" ht="72.599999999999994" customHeight="1" x14ac:dyDescent="0.2">
      <c r="A58" s="224" t="s">
        <v>245</v>
      </c>
      <c r="B58" s="225" t="s">
        <v>109</v>
      </c>
      <c r="C58" s="226">
        <v>700</v>
      </c>
      <c r="D58" s="227">
        <v>440</v>
      </c>
      <c r="E58" s="227">
        <v>386</v>
      </c>
      <c r="F58" s="227">
        <v>54</v>
      </c>
      <c r="G58" s="226">
        <v>314</v>
      </c>
      <c r="H58" s="263"/>
    </row>
    <row r="59" spans="1:15" ht="70.900000000000006" customHeight="1" x14ac:dyDescent="0.2">
      <c r="A59" s="224" t="s">
        <v>681</v>
      </c>
      <c r="B59" s="225" t="s">
        <v>420</v>
      </c>
      <c r="C59" s="226">
        <v>3038.6</v>
      </c>
      <c r="D59" s="227">
        <v>2322.1999999999998</v>
      </c>
      <c r="E59" s="227">
        <v>2322.1999999999998</v>
      </c>
      <c r="F59" s="227">
        <v>0</v>
      </c>
      <c r="G59" s="226">
        <v>716.40000000000009</v>
      </c>
      <c r="H59" s="263"/>
    </row>
    <row r="60" spans="1:15" s="81" customFormat="1" ht="30" customHeight="1" x14ac:dyDescent="0.2">
      <c r="A60" s="264" t="s">
        <v>226</v>
      </c>
      <c r="B60" s="265" t="s">
        <v>690</v>
      </c>
      <c r="C60" s="266">
        <v>966.8</v>
      </c>
      <c r="D60" s="266">
        <v>730.5</v>
      </c>
      <c r="E60" s="266">
        <v>659.18399999999997</v>
      </c>
      <c r="F60" s="266">
        <v>71.316000000000003</v>
      </c>
      <c r="G60" s="266">
        <v>307.61599999999999</v>
      </c>
      <c r="I60" s="82"/>
      <c r="J60" s="82"/>
      <c r="K60" s="82"/>
      <c r="L60" s="82"/>
    </row>
    <row r="61" spans="1:15" ht="39.6" customHeight="1" x14ac:dyDescent="0.2">
      <c r="A61" s="224" t="s">
        <v>683</v>
      </c>
      <c r="B61" s="232" t="s">
        <v>227</v>
      </c>
      <c r="C61" s="226">
        <v>250</v>
      </c>
      <c r="D61" s="227">
        <v>163</v>
      </c>
      <c r="E61" s="227">
        <v>91.683999999999997</v>
      </c>
      <c r="F61" s="227">
        <v>71.316000000000003</v>
      </c>
      <c r="G61" s="226">
        <v>158.316</v>
      </c>
      <c r="O61" s="81"/>
    </row>
    <row r="62" spans="1:15" ht="74.45" customHeight="1" x14ac:dyDescent="0.2">
      <c r="A62" s="224" t="s">
        <v>474</v>
      </c>
      <c r="B62" s="225" t="s">
        <v>420</v>
      </c>
      <c r="C62" s="226">
        <v>716.8</v>
      </c>
      <c r="D62" s="227">
        <v>567.5</v>
      </c>
      <c r="E62" s="227">
        <v>567.5</v>
      </c>
      <c r="F62" s="227">
        <v>0</v>
      </c>
      <c r="G62" s="226">
        <v>149.29999999999995</v>
      </c>
      <c r="O62" s="81"/>
    </row>
    <row r="63" spans="1:15" s="81" customFormat="1" ht="30" customHeight="1" x14ac:dyDescent="0.2">
      <c r="A63" s="270">
        <v>10</v>
      </c>
      <c r="B63" s="265" t="s">
        <v>425</v>
      </c>
      <c r="C63" s="271">
        <v>4656.5</v>
      </c>
      <c r="D63" s="271">
        <v>2951.6</v>
      </c>
      <c r="E63" s="271">
        <v>2673.6396800000002</v>
      </c>
      <c r="F63" s="271">
        <v>277.96032000000002</v>
      </c>
      <c r="G63" s="271">
        <v>1982.86032</v>
      </c>
      <c r="I63" s="82"/>
      <c r="J63" s="82"/>
      <c r="K63" s="82"/>
      <c r="L63" s="82"/>
    </row>
    <row r="64" spans="1:15" ht="37.15" customHeight="1" x14ac:dyDescent="0.2">
      <c r="A64" s="352" t="s">
        <v>309</v>
      </c>
      <c r="B64" s="235" t="s">
        <v>395</v>
      </c>
      <c r="C64" s="226">
        <v>2000</v>
      </c>
      <c r="D64" s="227">
        <v>1430</v>
      </c>
      <c r="E64" s="227">
        <v>1427.13968</v>
      </c>
      <c r="F64" s="227">
        <v>2.8603200000000015</v>
      </c>
      <c r="G64" s="226">
        <v>572.86032</v>
      </c>
    </row>
    <row r="65" spans="1:12" ht="43.15" customHeight="1" x14ac:dyDescent="0.2">
      <c r="A65" s="353"/>
      <c r="B65" s="235" t="s">
        <v>110</v>
      </c>
      <c r="C65" s="226">
        <v>1100</v>
      </c>
      <c r="D65" s="227">
        <v>275.10000000000002</v>
      </c>
      <c r="E65" s="227">
        <v>0</v>
      </c>
      <c r="F65" s="227">
        <v>275.10000000000002</v>
      </c>
      <c r="G65" s="226">
        <v>1100</v>
      </c>
    </row>
    <row r="66" spans="1:12" ht="63" x14ac:dyDescent="0.2">
      <c r="A66" s="224" t="s">
        <v>310</v>
      </c>
      <c r="B66" s="225" t="s">
        <v>420</v>
      </c>
      <c r="C66" s="226">
        <v>1556.5</v>
      </c>
      <c r="D66" s="227">
        <v>1246.5</v>
      </c>
      <c r="E66" s="227">
        <v>1246.5</v>
      </c>
      <c r="F66" s="227">
        <v>0</v>
      </c>
      <c r="G66" s="226">
        <v>310</v>
      </c>
    </row>
    <row r="67" spans="1:12" ht="43.9" customHeight="1" x14ac:dyDescent="0.2">
      <c r="A67" s="267" t="s">
        <v>172</v>
      </c>
      <c r="B67" s="268" t="s">
        <v>448</v>
      </c>
      <c r="C67" s="271">
        <v>3817.7</v>
      </c>
      <c r="D67" s="271">
        <v>2648.7000000000003</v>
      </c>
      <c r="E67" s="271">
        <v>670.35612000000003</v>
      </c>
      <c r="F67" s="271">
        <v>1978.3438800000001</v>
      </c>
      <c r="G67" s="271">
        <v>3147.3438799999999</v>
      </c>
    </row>
    <row r="68" spans="1:12" ht="31.5" x14ac:dyDescent="0.2">
      <c r="A68" s="224" t="s">
        <v>111</v>
      </c>
      <c r="B68" s="228" t="s">
        <v>112</v>
      </c>
      <c r="C68" s="226">
        <v>1000</v>
      </c>
      <c r="D68" s="227">
        <v>632.9</v>
      </c>
      <c r="E68" s="227">
        <v>0</v>
      </c>
      <c r="F68" s="227">
        <v>632.9</v>
      </c>
      <c r="G68" s="226">
        <v>1000</v>
      </c>
    </row>
    <row r="69" spans="1:12" ht="63" x14ac:dyDescent="0.2">
      <c r="A69" s="224" t="s">
        <v>710</v>
      </c>
      <c r="B69" s="228" t="s">
        <v>426</v>
      </c>
      <c r="C69" s="226">
        <v>1500</v>
      </c>
      <c r="D69" s="227">
        <v>1025.9000000000001</v>
      </c>
      <c r="E69" s="227">
        <v>0</v>
      </c>
      <c r="F69" s="227">
        <v>1025.9000000000001</v>
      </c>
      <c r="G69" s="226">
        <v>1500</v>
      </c>
    </row>
    <row r="70" spans="1:12" ht="88.9" customHeight="1" x14ac:dyDescent="0.2">
      <c r="A70" s="224" t="s">
        <v>566</v>
      </c>
      <c r="B70" s="228" t="s">
        <v>346</v>
      </c>
      <c r="C70" s="226">
        <v>500</v>
      </c>
      <c r="D70" s="227">
        <v>341.2</v>
      </c>
      <c r="E70" s="227">
        <v>21.656119999999998</v>
      </c>
      <c r="F70" s="227">
        <v>319.54388</v>
      </c>
      <c r="G70" s="226">
        <v>478.34388000000001</v>
      </c>
    </row>
    <row r="71" spans="1:12" ht="63" x14ac:dyDescent="0.2">
      <c r="A71" s="224" t="s">
        <v>438</v>
      </c>
      <c r="B71" s="225" t="s">
        <v>420</v>
      </c>
      <c r="C71" s="226">
        <v>817.7</v>
      </c>
      <c r="D71" s="227">
        <v>648.70000000000005</v>
      </c>
      <c r="E71" s="227">
        <v>648.70000000000005</v>
      </c>
      <c r="F71" s="227">
        <v>0</v>
      </c>
      <c r="G71" s="226">
        <v>169</v>
      </c>
    </row>
    <row r="72" spans="1:12" ht="31.5" x14ac:dyDescent="0.2">
      <c r="A72" s="267" t="s">
        <v>73</v>
      </c>
      <c r="B72" s="268" t="s">
        <v>74</v>
      </c>
      <c r="C72" s="271">
        <v>19214.988509999996</v>
      </c>
      <c r="D72" s="271">
        <v>19077.588509999998</v>
      </c>
      <c r="E72" s="271">
        <v>11937.04751</v>
      </c>
      <c r="F72" s="271">
        <v>7140.5409999999974</v>
      </c>
      <c r="G72" s="271">
        <v>7277.9409999999971</v>
      </c>
    </row>
    <row r="73" spans="1:12" ht="78.75" x14ac:dyDescent="0.2">
      <c r="A73" s="224" t="s">
        <v>248</v>
      </c>
      <c r="B73" s="90" t="s">
        <v>100</v>
      </c>
      <c r="C73" s="226">
        <v>18546.888509999997</v>
      </c>
      <c r="D73" s="227">
        <v>18546.888509999997</v>
      </c>
      <c r="E73" s="227">
        <v>11406.34751</v>
      </c>
      <c r="F73" s="227">
        <v>7140.5409999999974</v>
      </c>
      <c r="G73" s="226">
        <v>7140.5409999999974</v>
      </c>
    </row>
    <row r="74" spans="1:12" ht="68.45" customHeight="1" x14ac:dyDescent="0.2">
      <c r="A74" s="224" t="s">
        <v>445</v>
      </c>
      <c r="B74" s="225" t="s">
        <v>420</v>
      </c>
      <c r="C74" s="226">
        <v>668.1</v>
      </c>
      <c r="D74" s="227">
        <v>530.70000000000005</v>
      </c>
      <c r="E74" s="227">
        <v>530.70000000000005</v>
      </c>
      <c r="F74" s="227">
        <v>0</v>
      </c>
      <c r="G74" s="226">
        <v>137.39999999999998</v>
      </c>
    </row>
    <row r="75" spans="1:12" ht="39" customHeight="1" x14ac:dyDescent="0.2">
      <c r="A75" s="264" t="s">
        <v>173</v>
      </c>
      <c r="B75" s="267" t="s">
        <v>228</v>
      </c>
      <c r="C75" s="271">
        <v>1346.7</v>
      </c>
      <c r="D75" s="271">
        <v>1198</v>
      </c>
      <c r="E75" s="271">
        <v>835</v>
      </c>
      <c r="F75" s="271">
        <v>363</v>
      </c>
      <c r="G75" s="271">
        <v>511.70000000000005</v>
      </c>
      <c r="I75" s="88"/>
      <c r="J75" s="88"/>
      <c r="K75" s="88"/>
    </row>
    <row r="76" spans="1:12" ht="84.6" customHeight="1" x14ac:dyDescent="0.2">
      <c r="A76" s="224" t="s">
        <v>313</v>
      </c>
      <c r="B76" s="228" t="s">
        <v>113</v>
      </c>
      <c r="C76" s="226">
        <v>200</v>
      </c>
      <c r="D76" s="227">
        <v>200</v>
      </c>
      <c r="E76" s="227">
        <v>35</v>
      </c>
      <c r="F76" s="227">
        <v>165</v>
      </c>
      <c r="G76" s="226">
        <v>165</v>
      </c>
      <c r="J76" s="88"/>
      <c r="K76" s="88"/>
    </row>
    <row r="77" spans="1:12" ht="70.900000000000006" customHeight="1" x14ac:dyDescent="0.2">
      <c r="A77" s="224" t="s">
        <v>347</v>
      </c>
      <c r="B77" s="228" t="s">
        <v>348</v>
      </c>
      <c r="C77" s="226">
        <v>380</v>
      </c>
      <c r="D77" s="227">
        <v>380</v>
      </c>
      <c r="E77" s="227">
        <v>182</v>
      </c>
      <c r="F77" s="227">
        <v>198</v>
      </c>
      <c r="G77" s="226">
        <v>198</v>
      </c>
      <c r="J77" s="88"/>
      <c r="K77" s="88"/>
    </row>
    <row r="78" spans="1:12" ht="63" x14ac:dyDescent="0.2">
      <c r="A78" s="224" t="s">
        <v>314</v>
      </c>
      <c r="B78" s="225" t="s">
        <v>420</v>
      </c>
      <c r="C78" s="226">
        <v>766.7</v>
      </c>
      <c r="D78" s="227">
        <v>618</v>
      </c>
      <c r="E78" s="227">
        <v>618</v>
      </c>
      <c r="F78" s="227">
        <v>0</v>
      </c>
      <c r="G78" s="226">
        <v>148.70000000000005</v>
      </c>
      <c r="J78" s="88"/>
      <c r="K78" s="88"/>
    </row>
    <row r="79" spans="1:12" ht="48.75" customHeight="1" x14ac:dyDescent="0.2">
      <c r="A79" s="270">
        <v>19</v>
      </c>
      <c r="B79" s="267" t="s">
        <v>449</v>
      </c>
      <c r="C79" s="271">
        <v>105448.834</v>
      </c>
      <c r="D79" s="271">
        <v>87857.233999999997</v>
      </c>
      <c r="E79" s="271">
        <v>84219.963999999993</v>
      </c>
      <c r="F79" s="271">
        <v>3637.2700000000004</v>
      </c>
      <c r="G79" s="271">
        <v>21228.87</v>
      </c>
      <c r="I79" s="88"/>
      <c r="J79" s="88"/>
      <c r="K79" s="88"/>
      <c r="L79" s="88"/>
    </row>
    <row r="80" spans="1:12" ht="61.9" customHeight="1" x14ac:dyDescent="0.2">
      <c r="A80" s="236" t="s">
        <v>563</v>
      </c>
      <c r="B80" s="225" t="s">
        <v>467</v>
      </c>
      <c r="C80" s="226">
        <v>13700</v>
      </c>
      <c r="D80" s="227">
        <v>10600</v>
      </c>
      <c r="E80" s="227">
        <v>10600</v>
      </c>
      <c r="F80" s="227">
        <v>0</v>
      </c>
      <c r="G80" s="226">
        <v>3100</v>
      </c>
      <c r="I80" s="88"/>
      <c r="J80" s="88"/>
      <c r="K80" s="88"/>
      <c r="L80" s="88"/>
    </row>
    <row r="81" spans="1:8" ht="55.15" customHeight="1" x14ac:dyDescent="0.2">
      <c r="A81" s="236" t="s">
        <v>316</v>
      </c>
      <c r="B81" s="232" t="s">
        <v>589</v>
      </c>
      <c r="C81" s="226">
        <v>58381</v>
      </c>
      <c r="D81" s="227">
        <v>45747</v>
      </c>
      <c r="E81" s="227">
        <v>45033</v>
      </c>
      <c r="F81" s="227">
        <v>714</v>
      </c>
      <c r="G81" s="226">
        <v>13348</v>
      </c>
    </row>
    <row r="82" spans="1:8" ht="49.9" customHeight="1" x14ac:dyDescent="0.2">
      <c r="A82" s="236" t="s">
        <v>400</v>
      </c>
      <c r="B82" s="90" t="s">
        <v>711</v>
      </c>
      <c r="C82" s="226">
        <v>29333.833999999999</v>
      </c>
      <c r="D82" s="227">
        <v>27683.833999999999</v>
      </c>
      <c r="E82" s="227">
        <v>24760.563999999998</v>
      </c>
      <c r="F82" s="227">
        <v>2923.2700000000004</v>
      </c>
      <c r="G82" s="226">
        <v>4573.2700000000004</v>
      </c>
    </row>
    <row r="83" spans="1:8" ht="66.599999999999994" customHeight="1" x14ac:dyDescent="0.2">
      <c r="A83" s="236" t="s">
        <v>349</v>
      </c>
      <c r="B83" s="238" t="s">
        <v>350</v>
      </c>
      <c r="C83" s="226">
        <v>3000</v>
      </c>
      <c r="D83" s="227">
        <v>3000</v>
      </c>
      <c r="E83" s="227">
        <v>3000</v>
      </c>
      <c r="F83" s="227">
        <v>0</v>
      </c>
      <c r="G83" s="226">
        <v>0</v>
      </c>
    </row>
    <row r="84" spans="1:8" ht="63" x14ac:dyDescent="0.2">
      <c r="A84" s="236" t="s">
        <v>318</v>
      </c>
      <c r="B84" s="225" t="s">
        <v>420</v>
      </c>
      <c r="C84" s="226">
        <v>1034</v>
      </c>
      <c r="D84" s="227">
        <v>826.4</v>
      </c>
      <c r="E84" s="227">
        <v>826.4</v>
      </c>
      <c r="F84" s="227">
        <v>0</v>
      </c>
      <c r="G84" s="226">
        <v>207.60000000000002</v>
      </c>
    </row>
    <row r="85" spans="1:8" ht="38.25" customHeight="1" x14ac:dyDescent="0.2">
      <c r="A85" s="267" t="s">
        <v>80</v>
      </c>
      <c r="B85" s="268" t="s">
        <v>601</v>
      </c>
      <c r="C85" s="266">
        <v>10886.9</v>
      </c>
      <c r="D85" s="266">
        <v>7927</v>
      </c>
      <c r="E85" s="266">
        <v>6326.3099999999995</v>
      </c>
      <c r="F85" s="266">
        <v>1600.6900000000003</v>
      </c>
      <c r="G85" s="266">
        <v>4560.59</v>
      </c>
      <c r="H85" s="263"/>
    </row>
    <row r="86" spans="1:8" ht="46.15" customHeight="1" x14ac:dyDescent="0.2">
      <c r="A86" s="239" t="s">
        <v>436</v>
      </c>
      <c r="B86" s="237" t="s">
        <v>602</v>
      </c>
      <c r="C86" s="226">
        <v>2544.3000000000002</v>
      </c>
      <c r="D86" s="227">
        <v>2008.64</v>
      </c>
      <c r="E86" s="227">
        <v>506</v>
      </c>
      <c r="F86" s="227">
        <v>1502.64</v>
      </c>
      <c r="G86" s="226">
        <v>2038.3000000000002</v>
      </c>
      <c r="H86" s="263"/>
    </row>
    <row r="87" spans="1:8" ht="53.45" customHeight="1" x14ac:dyDescent="0.2">
      <c r="A87" s="239" t="s">
        <v>565</v>
      </c>
      <c r="B87" s="237" t="s">
        <v>603</v>
      </c>
      <c r="C87" s="226">
        <v>3551</v>
      </c>
      <c r="D87" s="227">
        <v>2607.5</v>
      </c>
      <c r="E87" s="227">
        <v>2519.0500000000002</v>
      </c>
      <c r="F87" s="227">
        <v>88.449999999999818</v>
      </c>
      <c r="G87" s="226">
        <v>1031.9499999999998</v>
      </c>
      <c r="H87" s="263"/>
    </row>
    <row r="88" spans="1:8" ht="47.25" x14ac:dyDescent="0.2">
      <c r="A88" s="239" t="s">
        <v>114</v>
      </c>
      <c r="B88" s="237" t="s">
        <v>711</v>
      </c>
      <c r="C88" s="226">
        <v>4016.5</v>
      </c>
      <c r="D88" s="227">
        <v>2707.76</v>
      </c>
      <c r="E88" s="227">
        <v>2698.16</v>
      </c>
      <c r="F88" s="227">
        <v>9.6000000000003638</v>
      </c>
      <c r="G88" s="226">
        <v>1318.3400000000001</v>
      </c>
      <c r="H88" s="263"/>
    </row>
    <row r="89" spans="1:8" ht="63" x14ac:dyDescent="0.2">
      <c r="A89" s="224" t="s">
        <v>437</v>
      </c>
      <c r="B89" s="225" t="s">
        <v>420</v>
      </c>
      <c r="C89" s="226">
        <v>775.1</v>
      </c>
      <c r="D89" s="227">
        <v>603.1</v>
      </c>
      <c r="E89" s="227">
        <v>603.1</v>
      </c>
      <c r="F89" s="227">
        <v>0</v>
      </c>
      <c r="G89" s="226">
        <v>172</v>
      </c>
      <c r="H89" s="263"/>
    </row>
    <row r="90" spans="1:8" ht="38.450000000000003" customHeight="1" x14ac:dyDescent="0.2">
      <c r="A90" s="264" t="s">
        <v>174</v>
      </c>
      <c r="B90" s="268" t="s">
        <v>604</v>
      </c>
      <c r="C90" s="271">
        <v>4359</v>
      </c>
      <c r="D90" s="271">
        <v>3309.9</v>
      </c>
      <c r="E90" s="271">
        <v>2980.26728</v>
      </c>
      <c r="F90" s="271">
        <v>329.63272000000001</v>
      </c>
      <c r="G90" s="271">
        <v>1378.73272</v>
      </c>
    </row>
    <row r="91" spans="1:8" ht="57" customHeight="1" x14ac:dyDescent="0.2">
      <c r="A91" s="352" t="s">
        <v>237</v>
      </c>
      <c r="B91" s="225" t="s">
        <v>468</v>
      </c>
      <c r="C91" s="226">
        <v>250</v>
      </c>
      <c r="D91" s="227">
        <v>130</v>
      </c>
      <c r="E91" s="227">
        <v>117.66</v>
      </c>
      <c r="F91" s="227">
        <v>12.340000000000003</v>
      </c>
      <c r="G91" s="226">
        <v>132.34</v>
      </c>
    </row>
    <row r="92" spans="1:8" ht="38.450000000000003" customHeight="1" x14ac:dyDescent="0.2">
      <c r="A92" s="353"/>
      <c r="B92" s="225" t="s">
        <v>469</v>
      </c>
      <c r="C92" s="226">
        <v>1388.9</v>
      </c>
      <c r="D92" s="227">
        <v>1081.9000000000001</v>
      </c>
      <c r="E92" s="227">
        <v>1081.9000000000001</v>
      </c>
      <c r="F92" s="227">
        <v>0</v>
      </c>
      <c r="G92" s="226">
        <v>307</v>
      </c>
    </row>
    <row r="93" spans="1:8" ht="40.5" customHeight="1" x14ac:dyDescent="0.2">
      <c r="A93" s="352" t="s">
        <v>320</v>
      </c>
      <c r="B93" s="230" t="s">
        <v>115</v>
      </c>
      <c r="C93" s="226">
        <v>300</v>
      </c>
      <c r="D93" s="227">
        <v>202.5</v>
      </c>
      <c r="E93" s="227">
        <v>90.047280000000001</v>
      </c>
      <c r="F93" s="227">
        <v>112.45272</v>
      </c>
      <c r="G93" s="226">
        <v>209.95272</v>
      </c>
    </row>
    <row r="94" spans="1:8" ht="63.6" customHeight="1" x14ac:dyDescent="0.2">
      <c r="A94" s="353"/>
      <c r="B94" s="230" t="s">
        <v>116</v>
      </c>
      <c r="C94" s="226">
        <v>250</v>
      </c>
      <c r="D94" s="227">
        <v>200</v>
      </c>
      <c r="E94" s="227">
        <v>102</v>
      </c>
      <c r="F94" s="227">
        <v>98</v>
      </c>
      <c r="G94" s="226">
        <v>148</v>
      </c>
    </row>
    <row r="95" spans="1:8" ht="48.75" customHeight="1" x14ac:dyDescent="0.2">
      <c r="A95" s="224" t="s">
        <v>321</v>
      </c>
      <c r="B95" s="225" t="s">
        <v>81</v>
      </c>
      <c r="C95" s="226">
        <v>400</v>
      </c>
      <c r="D95" s="227">
        <v>285.3</v>
      </c>
      <c r="E95" s="227">
        <v>178.46</v>
      </c>
      <c r="F95" s="227">
        <v>106.84</v>
      </c>
      <c r="G95" s="226">
        <v>221.54</v>
      </c>
    </row>
    <row r="96" spans="1:8" ht="71.45" customHeight="1" x14ac:dyDescent="0.2">
      <c r="A96" s="224" t="s">
        <v>322</v>
      </c>
      <c r="B96" s="225" t="s">
        <v>420</v>
      </c>
      <c r="C96" s="226">
        <v>1770.1</v>
      </c>
      <c r="D96" s="227">
        <v>1410.2</v>
      </c>
      <c r="E96" s="227">
        <v>1410.2</v>
      </c>
      <c r="F96" s="227">
        <v>0</v>
      </c>
      <c r="G96" s="226">
        <v>359.89999999999986</v>
      </c>
    </row>
    <row r="97" spans="1:7" s="81" customFormat="1" ht="40.15" customHeight="1" x14ac:dyDescent="0.2">
      <c r="A97" s="264" t="s">
        <v>175</v>
      </c>
      <c r="B97" s="267" t="s">
        <v>61</v>
      </c>
      <c r="C97" s="266">
        <v>37656.199999999997</v>
      </c>
      <c r="D97" s="266">
        <v>25661.5</v>
      </c>
      <c r="E97" s="266">
        <v>2195.558</v>
      </c>
      <c r="F97" s="266">
        <v>23465.941999999999</v>
      </c>
      <c r="G97" s="266">
        <v>35460.642</v>
      </c>
    </row>
    <row r="98" spans="1:7" ht="45" customHeight="1" x14ac:dyDescent="0.2">
      <c r="A98" s="219">
        <v>2417110</v>
      </c>
      <c r="B98" s="225" t="s">
        <v>608</v>
      </c>
      <c r="C98" s="226">
        <v>18742</v>
      </c>
      <c r="D98" s="227">
        <v>13125.8</v>
      </c>
      <c r="E98" s="227">
        <v>1030.3579999999999</v>
      </c>
      <c r="F98" s="227">
        <v>12095.441999999999</v>
      </c>
      <c r="G98" s="226">
        <v>17711.642</v>
      </c>
    </row>
    <row r="99" spans="1:7" ht="43.5" customHeight="1" x14ac:dyDescent="0.2">
      <c r="A99" s="219" t="s">
        <v>117</v>
      </c>
      <c r="B99" s="225" t="s">
        <v>609</v>
      </c>
      <c r="C99" s="226">
        <v>17500</v>
      </c>
      <c r="D99" s="227">
        <v>11400</v>
      </c>
      <c r="E99" s="227">
        <v>29.5</v>
      </c>
      <c r="F99" s="227">
        <v>11370.5</v>
      </c>
      <c r="G99" s="226">
        <v>17470.5</v>
      </c>
    </row>
    <row r="100" spans="1:7" ht="72.599999999999994" customHeight="1" x14ac:dyDescent="0.2">
      <c r="A100" s="224" t="s">
        <v>163</v>
      </c>
      <c r="B100" s="225" t="s">
        <v>420</v>
      </c>
      <c r="C100" s="226">
        <v>1414.2</v>
      </c>
      <c r="D100" s="227">
        <v>1135.7</v>
      </c>
      <c r="E100" s="227">
        <v>1135.7</v>
      </c>
      <c r="F100" s="227">
        <v>0</v>
      </c>
      <c r="G100" s="226">
        <v>278.5</v>
      </c>
    </row>
    <row r="101" spans="1:7" s="81" customFormat="1" ht="40.9" customHeight="1" x14ac:dyDescent="0.2">
      <c r="A101" s="267" t="s">
        <v>176</v>
      </c>
      <c r="B101" s="265" t="s">
        <v>450</v>
      </c>
      <c r="C101" s="266">
        <v>1925.2</v>
      </c>
      <c r="D101" s="266">
        <v>1481</v>
      </c>
      <c r="E101" s="266">
        <v>1481</v>
      </c>
      <c r="F101" s="266">
        <v>0</v>
      </c>
      <c r="G101" s="266">
        <v>444.20000000000005</v>
      </c>
    </row>
    <row r="102" spans="1:7" ht="47.45" customHeight="1" x14ac:dyDescent="0.2">
      <c r="A102" s="224" t="s">
        <v>165</v>
      </c>
      <c r="B102" s="225" t="s">
        <v>610</v>
      </c>
      <c r="C102" s="226">
        <v>1200</v>
      </c>
      <c r="D102" s="227">
        <v>900</v>
      </c>
      <c r="E102" s="227">
        <v>900</v>
      </c>
      <c r="F102" s="227">
        <v>0</v>
      </c>
      <c r="G102" s="226">
        <v>300</v>
      </c>
    </row>
    <row r="103" spans="1:7" ht="64.150000000000006" customHeight="1" x14ac:dyDescent="0.2">
      <c r="A103" s="224" t="s">
        <v>166</v>
      </c>
      <c r="B103" s="225" t="s">
        <v>420</v>
      </c>
      <c r="C103" s="226">
        <v>725.2</v>
      </c>
      <c r="D103" s="227">
        <v>581</v>
      </c>
      <c r="E103" s="227">
        <v>581</v>
      </c>
      <c r="F103" s="227">
        <v>0</v>
      </c>
      <c r="G103" s="226">
        <v>144.20000000000005</v>
      </c>
    </row>
    <row r="104" spans="1:7" s="81" customFormat="1" ht="30" customHeight="1" x14ac:dyDescent="0.2">
      <c r="A104" s="264" t="s">
        <v>177</v>
      </c>
      <c r="B104" s="265" t="s">
        <v>698</v>
      </c>
      <c r="C104" s="266">
        <v>1829.8</v>
      </c>
      <c r="D104" s="266">
        <v>1384.9</v>
      </c>
      <c r="E104" s="266">
        <v>1142.9549999999999</v>
      </c>
      <c r="F104" s="266">
        <v>241.94499999999999</v>
      </c>
      <c r="G104" s="266">
        <v>686.84499999999991</v>
      </c>
    </row>
    <row r="105" spans="1:7" ht="43.15" customHeight="1" x14ac:dyDescent="0.2">
      <c r="A105" s="224" t="s">
        <v>168</v>
      </c>
      <c r="B105" s="233" t="s">
        <v>93</v>
      </c>
      <c r="C105" s="226">
        <v>1000</v>
      </c>
      <c r="D105" s="227">
        <v>726</v>
      </c>
      <c r="E105" s="227">
        <v>484.05500000000001</v>
      </c>
      <c r="F105" s="227">
        <v>241.94499999999999</v>
      </c>
      <c r="G105" s="226">
        <v>515.94499999999994</v>
      </c>
    </row>
    <row r="106" spans="1:7" ht="65.45" customHeight="1" x14ac:dyDescent="0.2">
      <c r="A106" s="224" t="s">
        <v>569</v>
      </c>
      <c r="B106" s="225" t="s">
        <v>420</v>
      </c>
      <c r="C106" s="226">
        <v>829.8</v>
      </c>
      <c r="D106" s="227">
        <v>658.9</v>
      </c>
      <c r="E106" s="227">
        <v>658.9</v>
      </c>
      <c r="F106" s="227">
        <v>0</v>
      </c>
      <c r="G106" s="226">
        <v>170.89999999999998</v>
      </c>
    </row>
    <row r="107" spans="1:7" s="81" customFormat="1" ht="39.75" customHeight="1" x14ac:dyDescent="0.2">
      <c r="A107" s="264" t="s">
        <v>178</v>
      </c>
      <c r="B107" s="268" t="s">
        <v>605</v>
      </c>
      <c r="C107" s="266">
        <v>52227.376999999993</v>
      </c>
      <c r="D107" s="266">
        <v>43689.676999999996</v>
      </c>
      <c r="E107" s="266">
        <v>29291.447</v>
      </c>
      <c r="F107" s="266">
        <v>14398.23</v>
      </c>
      <c r="G107" s="266">
        <v>22935.93</v>
      </c>
    </row>
    <row r="108" spans="1:7" ht="94.5" x14ac:dyDescent="0.2">
      <c r="A108" s="219" t="s">
        <v>712</v>
      </c>
      <c r="B108" s="225" t="s">
        <v>713</v>
      </c>
      <c r="C108" s="226">
        <v>20880</v>
      </c>
      <c r="D108" s="227">
        <v>19380</v>
      </c>
      <c r="E108" s="227">
        <v>16600</v>
      </c>
      <c r="F108" s="227">
        <v>2780</v>
      </c>
      <c r="G108" s="226">
        <v>4280</v>
      </c>
    </row>
    <row r="109" spans="1:7" ht="69" customHeight="1" x14ac:dyDescent="0.2">
      <c r="A109" s="224" t="s">
        <v>523</v>
      </c>
      <c r="B109" s="232" t="s">
        <v>118</v>
      </c>
      <c r="C109" s="226">
        <v>9400</v>
      </c>
      <c r="D109" s="227">
        <v>8325</v>
      </c>
      <c r="E109" s="227">
        <v>4240</v>
      </c>
      <c r="F109" s="227">
        <v>4085</v>
      </c>
      <c r="G109" s="226">
        <v>5160</v>
      </c>
    </row>
    <row r="110" spans="1:7" s="81" customFormat="1" ht="47.25" x14ac:dyDescent="0.2">
      <c r="A110" s="224" t="s">
        <v>119</v>
      </c>
      <c r="B110" s="232" t="s">
        <v>120</v>
      </c>
      <c r="C110" s="226">
        <v>2770.9560000000001</v>
      </c>
      <c r="D110" s="227">
        <v>1700.9559999999999</v>
      </c>
      <c r="E110" s="227">
        <v>125.07</v>
      </c>
      <c r="F110" s="227">
        <v>1575.886</v>
      </c>
      <c r="G110" s="226">
        <v>2645.886</v>
      </c>
    </row>
    <row r="111" spans="1:7" ht="54" customHeight="1" x14ac:dyDescent="0.2">
      <c r="A111" s="219">
        <v>2717610</v>
      </c>
      <c r="B111" s="233" t="s">
        <v>121</v>
      </c>
      <c r="C111" s="226">
        <v>10422.221</v>
      </c>
      <c r="D111" s="227">
        <v>8422.2209999999995</v>
      </c>
      <c r="E111" s="227">
        <v>2819.877</v>
      </c>
      <c r="F111" s="227">
        <v>5602.3439999999991</v>
      </c>
      <c r="G111" s="226">
        <v>7602.3439999999991</v>
      </c>
    </row>
    <row r="112" spans="1:7" ht="54.75" customHeight="1" x14ac:dyDescent="0.2">
      <c r="A112" s="224" t="s">
        <v>351</v>
      </c>
      <c r="B112" s="225" t="s">
        <v>92</v>
      </c>
      <c r="C112" s="226">
        <v>4630</v>
      </c>
      <c r="D112" s="227">
        <v>3650</v>
      </c>
      <c r="E112" s="227">
        <v>3295</v>
      </c>
      <c r="F112" s="227">
        <v>355</v>
      </c>
      <c r="G112" s="226">
        <v>1335</v>
      </c>
    </row>
    <row r="113" spans="1:7" ht="78.75" x14ac:dyDescent="0.2">
      <c r="A113" s="224" t="s">
        <v>570</v>
      </c>
      <c r="B113" s="225" t="s">
        <v>100</v>
      </c>
      <c r="C113" s="226">
        <v>1400</v>
      </c>
      <c r="D113" s="227">
        <v>0</v>
      </c>
      <c r="E113" s="227">
        <v>0</v>
      </c>
      <c r="F113" s="227">
        <v>0</v>
      </c>
      <c r="G113" s="226">
        <v>1400</v>
      </c>
    </row>
    <row r="114" spans="1:7" ht="64.900000000000006" customHeight="1" x14ac:dyDescent="0.2">
      <c r="A114" s="224" t="s">
        <v>477</v>
      </c>
      <c r="B114" s="225" t="s">
        <v>420</v>
      </c>
      <c r="C114" s="226">
        <v>2724.2000000000003</v>
      </c>
      <c r="D114" s="227">
        <v>2211.5</v>
      </c>
      <c r="E114" s="227">
        <v>2211.5</v>
      </c>
      <c r="F114" s="227">
        <v>0</v>
      </c>
      <c r="G114" s="226">
        <v>512.70000000000027</v>
      </c>
    </row>
    <row r="115" spans="1:7" ht="30" customHeight="1" x14ac:dyDescent="0.2">
      <c r="A115" s="264" t="s">
        <v>179</v>
      </c>
      <c r="B115" s="267" t="s">
        <v>265</v>
      </c>
      <c r="C115" s="271">
        <v>9353.5</v>
      </c>
      <c r="D115" s="271">
        <v>6853.8</v>
      </c>
      <c r="E115" s="271">
        <v>2348.5500000000002</v>
      </c>
      <c r="F115" s="271">
        <v>4505.25</v>
      </c>
      <c r="G115" s="271">
        <v>7004.95</v>
      </c>
    </row>
    <row r="116" spans="1:7" ht="58.9" customHeight="1" x14ac:dyDescent="0.2">
      <c r="A116" s="240" t="s">
        <v>352</v>
      </c>
      <c r="B116" s="225" t="s">
        <v>122</v>
      </c>
      <c r="C116" s="226">
        <v>7693.5</v>
      </c>
      <c r="D116" s="227">
        <v>5557.5</v>
      </c>
      <c r="E116" s="227">
        <v>1052.25</v>
      </c>
      <c r="F116" s="227">
        <v>4505.25</v>
      </c>
      <c r="G116" s="226">
        <v>6641.25</v>
      </c>
    </row>
    <row r="117" spans="1:7" ht="63.6" customHeight="1" x14ac:dyDescent="0.2">
      <c r="A117" s="240">
        <v>2819800</v>
      </c>
      <c r="B117" s="225" t="s">
        <v>420</v>
      </c>
      <c r="C117" s="226">
        <v>1660</v>
      </c>
      <c r="D117" s="227">
        <v>1296.3</v>
      </c>
      <c r="E117" s="227">
        <v>1296.3</v>
      </c>
      <c r="F117" s="227">
        <v>0</v>
      </c>
      <c r="G117" s="226">
        <v>363.70000000000005</v>
      </c>
    </row>
    <row r="118" spans="1:7" s="81" customFormat="1" ht="30" customHeight="1" x14ac:dyDescent="0.2">
      <c r="A118" s="264" t="s">
        <v>180</v>
      </c>
      <c r="B118" s="265" t="s">
        <v>135</v>
      </c>
      <c r="C118" s="266">
        <v>31845.7</v>
      </c>
      <c r="D118" s="266">
        <v>23417.899999999998</v>
      </c>
      <c r="E118" s="266">
        <v>20035.199999999997</v>
      </c>
      <c r="F118" s="266">
        <v>3382.6999999999989</v>
      </c>
      <c r="G118" s="266">
        <v>11810.5</v>
      </c>
    </row>
    <row r="119" spans="1:7" ht="40.5" customHeight="1" x14ac:dyDescent="0.2">
      <c r="A119" s="224" t="s">
        <v>481</v>
      </c>
      <c r="B119" s="228" t="s">
        <v>266</v>
      </c>
      <c r="C119" s="226">
        <v>21467.3</v>
      </c>
      <c r="D119" s="227">
        <v>15556.8</v>
      </c>
      <c r="E119" s="227">
        <v>12287</v>
      </c>
      <c r="F119" s="227">
        <v>3269.7999999999993</v>
      </c>
      <c r="G119" s="226">
        <v>9180.2999999999993</v>
      </c>
    </row>
    <row r="120" spans="1:7" ht="50.25" customHeight="1" x14ac:dyDescent="0.2">
      <c r="A120" s="224" t="s">
        <v>568</v>
      </c>
      <c r="B120" s="228" t="s">
        <v>123</v>
      </c>
      <c r="C120" s="226">
        <v>9001.2000000000007</v>
      </c>
      <c r="D120" s="227">
        <v>6777</v>
      </c>
      <c r="E120" s="227">
        <v>6664.1</v>
      </c>
      <c r="F120" s="227">
        <v>112.89999999999964</v>
      </c>
      <c r="G120" s="226">
        <v>2337.1000000000004</v>
      </c>
    </row>
    <row r="121" spans="1:7" ht="67.900000000000006" customHeight="1" x14ac:dyDescent="0.2">
      <c r="A121" s="224" t="s">
        <v>482</v>
      </c>
      <c r="B121" s="225" t="s">
        <v>420</v>
      </c>
      <c r="C121" s="226">
        <v>1377.2</v>
      </c>
      <c r="D121" s="227">
        <v>1084.0999999999999</v>
      </c>
      <c r="E121" s="227">
        <v>1084.0999999999999</v>
      </c>
      <c r="F121" s="227">
        <v>0</v>
      </c>
      <c r="G121" s="226">
        <v>293.10000000000014</v>
      </c>
    </row>
    <row r="122" spans="1:7" ht="27" customHeight="1" x14ac:dyDescent="0.2">
      <c r="A122" s="267" t="s">
        <v>286</v>
      </c>
      <c r="B122" s="268" t="s">
        <v>64</v>
      </c>
      <c r="C122" s="271">
        <v>4070</v>
      </c>
      <c r="D122" s="271">
        <v>3296</v>
      </c>
      <c r="E122" s="271">
        <v>3296</v>
      </c>
      <c r="F122" s="271"/>
      <c r="G122" s="271">
        <v>774</v>
      </c>
    </row>
    <row r="123" spans="1:7" ht="71.45" customHeight="1" x14ac:dyDescent="0.2">
      <c r="A123" s="224" t="s">
        <v>485</v>
      </c>
      <c r="B123" s="225" t="s">
        <v>420</v>
      </c>
      <c r="C123" s="226">
        <v>4070</v>
      </c>
      <c r="D123" s="227">
        <v>3296</v>
      </c>
      <c r="E123" s="227">
        <v>3296</v>
      </c>
      <c r="F123" s="227"/>
      <c r="G123" s="226">
        <v>774</v>
      </c>
    </row>
    <row r="124" spans="1:7" s="81" customFormat="1" ht="28.15" customHeight="1" x14ac:dyDescent="0.2">
      <c r="A124" s="272"/>
      <c r="B124" s="273" t="s">
        <v>267</v>
      </c>
      <c r="C124" s="271">
        <v>755984.04062999994</v>
      </c>
      <c r="D124" s="271">
        <v>635754.7276300001</v>
      </c>
      <c r="E124" s="271">
        <v>520965.89972999995</v>
      </c>
      <c r="F124" s="271">
        <v>114788.8279</v>
      </c>
      <c r="G124" s="271">
        <v>235018.14090000003</v>
      </c>
    </row>
    <row r="126" spans="1:7" x14ac:dyDescent="0.2">
      <c r="C126" s="88"/>
      <c r="D126" s="88"/>
      <c r="E126" s="88"/>
      <c r="F126" s="88"/>
      <c r="G126" s="88"/>
    </row>
    <row r="127" spans="1:7" x14ac:dyDescent="0.2">
      <c r="C127" s="88"/>
      <c r="D127" s="88"/>
      <c r="E127" s="88"/>
      <c r="F127" s="88"/>
      <c r="G127" s="88"/>
    </row>
    <row r="128" spans="1:7" x14ac:dyDescent="0.2">
      <c r="C128" s="88"/>
      <c r="D128" s="88"/>
      <c r="E128" s="88"/>
      <c r="F128" s="88"/>
      <c r="G128" s="88"/>
    </row>
    <row r="129" spans="3:7" x14ac:dyDescent="0.2">
      <c r="C129" s="88"/>
      <c r="D129" s="88"/>
      <c r="E129" s="88"/>
      <c r="F129" s="88"/>
      <c r="G129" s="88"/>
    </row>
    <row r="130" spans="3:7" x14ac:dyDescent="0.2">
      <c r="C130" s="88"/>
      <c r="D130" s="88"/>
      <c r="E130" s="88"/>
      <c r="F130" s="88"/>
      <c r="G130" s="88"/>
    </row>
    <row r="131" spans="3:7" x14ac:dyDescent="0.2">
      <c r="C131" s="88"/>
    </row>
    <row r="132" spans="3:7" x14ac:dyDescent="0.2">
      <c r="C132" s="88"/>
    </row>
    <row r="133" spans="3:7" x14ac:dyDescent="0.2">
      <c r="E133" s="88"/>
    </row>
  </sheetData>
  <mergeCells count="10">
    <mergeCell ref="A11:A12"/>
    <mergeCell ref="A34:A36"/>
    <mergeCell ref="A64:A65"/>
    <mergeCell ref="A91:A92"/>
    <mergeCell ref="A93:A94"/>
    <mergeCell ref="A1:G1"/>
    <mergeCell ref="A3:A4"/>
    <mergeCell ref="B3:B4"/>
    <mergeCell ref="A6:A8"/>
    <mergeCell ref="C3:G3"/>
  </mergeCells>
  <phoneticPr fontId="45" type="noConversion"/>
  <pageMargins left="0.47244094488188981" right="0.23622047244094491" top="0.39370078740157483" bottom="0.39370078740157483" header="0.19685039370078741" footer="0.19685039370078741"/>
  <pageSetup paperSize="9" scale="80" fitToHeight="7" orientation="portrait" r:id="rId1"/>
  <headerFooter alignWithMargins="0">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F66"/>
  <sheetViews>
    <sheetView showGridLines="0" showZeros="0" view="pageBreakPreview" topLeftCell="A55" zoomScale="75" zoomScaleNormal="75" zoomScaleSheetLayoutView="75" workbookViewId="0">
      <selection activeCell="D9" sqref="D9"/>
    </sheetView>
  </sheetViews>
  <sheetFormatPr defaultRowHeight="12.75" x14ac:dyDescent="0.2"/>
  <cols>
    <col min="1" max="1" width="7" style="246" customWidth="1"/>
    <col min="2" max="2" width="57.140625" style="247" customWidth="1"/>
    <col min="3" max="3" width="18.42578125" style="247" customWidth="1"/>
    <col min="4" max="4" width="18.42578125" style="241" bestFit="1" customWidth="1"/>
    <col min="5" max="5" width="18.28515625" style="241" bestFit="1" customWidth="1"/>
    <col min="6" max="65" width="18.7109375" style="241" customWidth="1"/>
    <col min="66" max="16384" width="9.140625" style="241"/>
  </cols>
  <sheetData>
    <row r="1" spans="1:6" ht="39" customHeight="1" x14ac:dyDescent="0.2">
      <c r="A1" s="360" t="s">
        <v>755</v>
      </c>
      <c r="B1" s="360"/>
      <c r="C1" s="360"/>
      <c r="D1" s="360"/>
      <c r="E1" s="360"/>
      <c r="F1" s="360"/>
    </row>
    <row r="2" spans="1:6" ht="9.75" customHeight="1" x14ac:dyDescent="0.2">
      <c r="A2" s="242"/>
      <c r="B2" s="243"/>
      <c r="C2" s="243"/>
      <c r="F2" s="330" t="s">
        <v>798</v>
      </c>
    </row>
    <row r="3" spans="1:6" s="244" customFormat="1" ht="51.6" customHeight="1" x14ac:dyDescent="0.3">
      <c r="A3" s="255" t="s">
        <v>616</v>
      </c>
      <c r="B3" s="256" t="s">
        <v>617</v>
      </c>
      <c r="C3" s="257" t="s">
        <v>618</v>
      </c>
      <c r="D3" s="255" t="s">
        <v>715</v>
      </c>
      <c r="E3" s="255" t="s">
        <v>716</v>
      </c>
      <c r="F3" s="255" t="s">
        <v>717</v>
      </c>
    </row>
    <row r="4" spans="1:6" s="245" customFormat="1" ht="18.75" x14ac:dyDescent="0.3">
      <c r="A4" s="274"/>
      <c r="B4" s="275" t="s">
        <v>34</v>
      </c>
      <c r="C4" s="276">
        <v>18407800</v>
      </c>
      <c r="D4" s="277">
        <v>13866500</v>
      </c>
      <c r="E4" s="277">
        <v>9956962</v>
      </c>
      <c r="F4" s="277">
        <v>3909538</v>
      </c>
    </row>
    <row r="5" spans="1:6" s="245" customFormat="1" ht="18.75" x14ac:dyDescent="0.3">
      <c r="A5" s="278" t="s">
        <v>619</v>
      </c>
      <c r="B5" s="279" t="s">
        <v>353</v>
      </c>
      <c r="C5" s="280">
        <v>400000</v>
      </c>
      <c r="D5" s="281">
        <v>200000</v>
      </c>
      <c r="E5" s="281">
        <v>200000</v>
      </c>
      <c r="F5" s="281">
        <v>0</v>
      </c>
    </row>
    <row r="6" spans="1:6" s="245" customFormat="1" ht="34.5" customHeight="1" x14ac:dyDescent="0.3">
      <c r="A6" s="274"/>
      <c r="B6" s="282" t="s">
        <v>354</v>
      </c>
      <c r="C6" s="283">
        <v>400000</v>
      </c>
      <c r="D6" s="284">
        <v>200000</v>
      </c>
      <c r="E6" s="284">
        <v>200000</v>
      </c>
      <c r="F6" s="284">
        <v>0</v>
      </c>
    </row>
    <row r="7" spans="1:6" s="245" customFormat="1" ht="18.75" x14ac:dyDescent="0.3">
      <c r="A7" s="278" t="s">
        <v>197</v>
      </c>
      <c r="B7" s="279" t="s">
        <v>355</v>
      </c>
      <c r="C7" s="280">
        <v>2158800</v>
      </c>
      <c r="D7" s="281">
        <v>1958800</v>
      </c>
      <c r="E7" s="281">
        <v>1958712</v>
      </c>
      <c r="F7" s="281">
        <v>88</v>
      </c>
    </row>
    <row r="8" spans="1:6" s="245" customFormat="1" ht="37.5" customHeight="1" x14ac:dyDescent="0.3">
      <c r="A8" s="274"/>
      <c r="B8" s="282" t="s">
        <v>354</v>
      </c>
      <c r="C8" s="283">
        <v>400000</v>
      </c>
      <c r="D8" s="284">
        <v>200000</v>
      </c>
      <c r="E8" s="284">
        <v>200000</v>
      </c>
      <c r="F8" s="284">
        <v>0</v>
      </c>
    </row>
    <row r="9" spans="1:6" s="245" customFormat="1" ht="43.5" customHeight="1" x14ac:dyDescent="0.3">
      <c r="A9" s="274"/>
      <c r="B9" s="285" t="s">
        <v>356</v>
      </c>
      <c r="C9" s="283">
        <v>1500000</v>
      </c>
      <c r="D9" s="284">
        <v>1500000</v>
      </c>
      <c r="E9" s="284">
        <v>1500000</v>
      </c>
      <c r="F9" s="284">
        <v>0</v>
      </c>
    </row>
    <row r="10" spans="1:6" s="245" customFormat="1" ht="68.25" customHeight="1" x14ac:dyDescent="0.3">
      <c r="A10" s="274"/>
      <c r="B10" s="286" t="s">
        <v>718</v>
      </c>
      <c r="C10" s="283">
        <v>258800</v>
      </c>
      <c r="D10" s="284">
        <v>258800</v>
      </c>
      <c r="E10" s="284">
        <v>258712</v>
      </c>
      <c r="F10" s="284">
        <v>88</v>
      </c>
    </row>
    <row r="11" spans="1:6" s="245" customFormat="1" ht="18.75" x14ac:dyDescent="0.3">
      <c r="A11" s="278" t="s">
        <v>357</v>
      </c>
      <c r="B11" s="279" t="s">
        <v>358</v>
      </c>
      <c r="C11" s="280">
        <v>400000</v>
      </c>
      <c r="D11" s="281">
        <v>200000</v>
      </c>
      <c r="E11" s="281">
        <v>200000</v>
      </c>
      <c r="F11" s="281">
        <v>0</v>
      </c>
    </row>
    <row r="12" spans="1:6" s="245" customFormat="1" ht="36" customHeight="1" x14ac:dyDescent="0.3">
      <c r="A12" s="274"/>
      <c r="B12" s="282" t="s">
        <v>354</v>
      </c>
      <c r="C12" s="283">
        <v>400000</v>
      </c>
      <c r="D12" s="284">
        <v>200000</v>
      </c>
      <c r="E12" s="284">
        <v>200000</v>
      </c>
      <c r="F12" s="284">
        <v>0</v>
      </c>
    </row>
    <row r="13" spans="1:6" s="245" customFormat="1" ht="18.75" x14ac:dyDescent="0.3">
      <c r="A13" s="278" t="s">
        <v>359</v>
      </c>
      <c r="B13" s="279" t="s">
        <v>360</v>
      </c>
      <c r="C13" s="280">
        <v>400000</v>
      </c>
      <c r="D13" s="281">
        <v>200000</v>
      </c>
      <c r="E13" s="281">
        <v>200000</v>
      </c>
      <c r="F13" s="281">
        <v>0</v>
      </c>
    </row>
    <row r="14" spans="1:6" s="245" customFormat="1" ht="33.75" customHeight="1" x14ac:dyDescent="0.3">
      <c r="A14" s="274"/>
      <c r="B14" s="282" t="s">
        <v>354</v>
      </c>
      <c r="C14" s="283">
        <v>400000</v>
      </c>
      <c r="D14" s="284">
        <v>200000</v>
      </c>
      <c r="E14" s="284">
        <v>200000</v>
      </c>
      <c r="F14" s="284">
        <v>0</v>
      </c>
    </row>
    <row r="15" spans="1:6" s="245" customFormat="1" ht="18.75" x14ac:dyDescent="0.3">
      <c r="A15" s="278" t="s">
        <v>361</v>
      </c>
      <c r="B15" s="279" t="s">
        <v>362</v>
      </c>
      <c r="C15" s="280">
        <v>1900000</v>
      </c>
      <c r="D15" s="281">
        <v>1700000</v>
      </c>
      <c r="E15" s="281">
        <v>1700000</v>
      </c>
      <c r="F15" s="281">
        <v>0</v>
      </c>
    </row>
    <row r="16" spans="1:6" s="245" customFormat="1" ht="31.5" customHeight="1" x14ac:dyDescent="0.3">
      <c r="A16" s="274"/>
      <c r="B16" s="282" t="s">
        <v>354</v>
      </c>
      <c r="C16" s="283">
        <v>400000</v>
      </c>
      <c r="D16" s="284">
        <v>200000</v>
      </c>
      <c r="E16" s="284">
        <v>200000</v>
      </c>
      <c r="F16" s="284">
        <v>0</v>
      </c>
    </row>
    <row r="17" spans="1:6" s="245" customFormat="1" ht="41.25" customHeight="1" x14ac:dyDescent="0.3">
      <c r="A17" s="274"/>
      <c r="B17" s="282" t="s">
        <v>356</v>
      </c>
      <c r="C17" s="283">
        <v>1500000</v>
      </c>
      <c r="D17" s="284">
        <v>1500000</v>
      </c>
      <c r="E17" s="284">
        <v>1500000</v>
      </c>
      <c r="F17" s="284">
        <v>0</v>
      </c>
    </row>
    <row r="18" spans="1:6" s="245" customFormat="1" ht="18.75" x14ac:dyDescent="0.3">
      <c r="A18" s="278" t="s">
        <v>363</v>
      </c>
      <c r="B18" s="279" t="s">
        <v>364</v>
      </c>
      <c r="C18" s="280">
        <v>400000</v>
      </c>
      <c r="D18" s="281">
        <v>200000</v>
      </c>
      <c r="E18" s="281">
        <v>200000</v>
      </c>
      <c r="F18" s="281">
        <v>0</v>
      </c>
    </row>
    <row r="19" spans="1:6" s="245" customFormat="1" ht="37.5" customHeight="1" x14ac:dyDescent="0.3">
      <c r="A19" s="274"/>
      <c r="B19" s="287" t="s">
        <v>354</v>
      </c>
      <c r="C19" s="283">
        <v>400000</v>
      </c>
      <c r="D19" s="284">
        <v>200000</v>
      </c>
      <c r="E19" s="284">
        <v>200000</v>
      </c>
      <c r="F19" s="284">
        <v>0</v>
      </c>
    </row>
    <row r="20" spans="1:6" s="245" customFormat="1" ht="22.5" customHeight="1" x14ac:dyDescent="0.3">
      <c r="A20" s="278" t="s">
        <v>365</v>
      </c>
      <c r="B20" s="288" t="s">
        <v>39</v>
      </c>
      <c r="C20" s="280">
        <v>300000</v>
      </c>
      <c r="D20" s="281">
        <v>300000</v>
      </c>
      <c r="E20" s="281">
        <v>300000</v>
      </c>
      <c r="F20" s="281">
        <v>0</v>
      </c>
    </row>
    <row r="21" spans="1:6" s="245" customFormat="1" ht="54.75" customHeight="1" x14ac:dyDescent="0.3">
      <c r="A21" s="289"/>
      <c r="B21" s="290" t="s">
        <v>719</v>
      </c>
      <c r="C21" s="291">
        <v>300000</v>
      </c>
      <c r="D21" s="292">
        <v>300000</v>
      </c>
      <c r="E21" s="292">
        <v>300000</v>
      </c>
      <c r="F21" s="292">
        <v>0</v>
      </c>
    </row>
    <row r="22" spans="1:6" s="245" customFormat="1" ht="20.25" customHeight="1" x14ac:dyDescent="0.3">
      <c r="A22" s="278" t="s">
        <v>366</v>
      </c>
      <c r="B22" s="288" t="s">
        <v>720</v>
      </c>
      <c r="C22" s="280">
        <v>400000</v>
      </c>
      <c r="D22" s="293">
        <v>257700</v>
      </c>
      <c r="E22" s="293">
        <v>0</v>
      </c>
      <c r="F22" s="293">
        <v>257700</v>
      </c>
    </row>
    <row r="23" spans="1:6" s="245" customFormat="1" ht="37.5" customHeight="1" x14ac:dyDescent="0.3">
      <c r="A23" s="289"/>
      <c r="B23" s="290" t="s">
        <v>721</v>
      </c>
      <c r="C23" s="291">
        <v>400000</v>
      </c>
      <c r="D23" s="292">
        <v>257700</v>
      </c>
      <c r="E23" s="292">
        <v>0</v>
      </c>
      <c r="F23" s="292">
        <v>257700</v>
      </c>
    </row>
    <row r="24" spans="1:6" s="245" customFormat="1" ht="21.75" customHeight="1" x14ac:dyDescent="0.3">
      <c r="A24" s="278" t="s">
        <v>367</v>
      </c>
      <c r="B24" s="288" t="s">
        <v>35</v>
      </c>
      <c r="C24" s="280">
        <v>150000</v>
      </c>
      <c r="D24" s="293">
        <v>150000</v>
      </c>
      <c r="E24" s="293">
        <v>0</v>
      </c>
      <c r="F24" s="293">
        <v>150000</v>
      </c>
    </row>
    <row r="25" spans="1:6" s="245" customFormat="1" ht="115.5" customHeight="1" x14ac:dyDescent="0.3">
      <c r="A25" s="289"/>
      <c r="B25" s="290" t="s">
        <v>495</v>
      </c>
      <c r="C25" s="291">
        <v>150000</v>
      </c>
      <c r="D25" s="292">
        <v>150000</v>
      </c>
      <c r="E25" s="292">
        <v>0</v>
      </c>
      <c r="F25" s="292">
        <v>150000</v>
      </c>
    </row>
    <row r="26" spans="1:6" s="245" customFormat="1" ht="25.5" customHeight="1" x14ac:dyDescent="0.3">
      <c r="A26" s="294" t="s">
        <v>369</v>
      </c>
      <c r="B26" s="288" t="s">
        <v>722</v>
      </c>
      <c r="C26" s="295">
        <v>1000000</v>
      </c>
      <c r="D26" s="293">
        <v>1000000</v>
      </c>
      <c r="E26" s="293">
        <v>0</v>
      </c>
      <c r="F26" s="293">
        <v>1000000</v>
      </c>
    </row>
    <row r="27" spans="1:6" s="245" customFormat="1" ht="63" customHeight="1" x14ac:dyDescent="0.3">
      <c r="A27" s="289"/>
      <c r="B27" s="296" t="s">
        <v>723</v>
      </c>
      <c r="C27" s="291">
        <v>1000000</v>
      </c>
      <c r="D27" s="292">
        <v>1000000</v>
      </c>
      <c r="E27" s="292">
        <v>0</v>
      </c>
      <c r="F27" s="292">
        <v>1000000</v>
      </c>
    </row>
    <row r="28" spans="1:6" s="245" customFormat="1" ht="18.75" customHeight="1" x14ac:dyDescent="0.3">
      <c r="A28" s="278" t="s">
        <v>724</v>
      </c>
      <c r="B28" s="288" t="s">
        <v>725</v>
      </c>
      <c r="C28" s="280">
        <v>200000</v>
      </c>
      <c r="D28" s="293">
        <v>0</v>
      </c>
      <c r="E28" s="293">
        <v>0</v>
      </c>
      <c r="F28" s="293">
        <v>0</v>
      </c>
    </row>
    <row r="29" spans="1:6" s="245" customFormat="1" ht="31.5" customHeight="1" x14ac:dyDescent="0.3">
      <c r="A29" s="289"/>
      <c r="B29" s="285" t="s">
        <v>721</v>
      </c>
      <c r="C29" s="291">
        <v>200000</v>
      </c>
      <c r="D29" s="292">
        <v>0</v>
      </c>
      <c r="E29" s="292">
        <v>0</v>
      </c>
      <c r="F29" s="292">
        <v>0</v>
      </c>
    </row>
    <row r="30" spans="1:6" s="245" customFormat="1" ht="22.5" customHeight="1" x14ac:dyDescent="0.3">
      <c r="A30" s="294" t="s">
        <v>172</v>
      </c>
      <c r="B30" s="288" t="s">
        <v>726</v>
      </c>
      <c r="C30" s="295">
        <v>200000</v>
      </c>
      <c r="D30" s="293">
        <v>0</v>
      </c>
      <c r="E30" s="293">
        <v>0</v>
      </c>
      <c r="F30" s="293">
        <v>0</v>
      </c>
    </row>
    <row r="31" spans="1:6" s="245" customFormat="1" ht="35.25" customHeight="1" x14ac:dyDescent="0.3">
      <c r="A31" s="289"/>
      <c r="B31" s="285" t="s">
        <v>721</v>
      </c>
      <c r="C31" s="291">
        <v>200000</v>
      </c>
      <c r="D31" s="292">
        <v>0</v>
      </c>
      <c r="E31" s="292">
        <v>0</v>
      </c>
      <c r="F31" s="292">
        <v>0</v>
      </c>
    </row>
    <row r="32" spans="1:6" s="245" customFormat="1" ht="35.25" customHeight="1" x14ac:dyDescent="0.3">
      <c r="A32" s="278" t="s">
        <v>727</v>
      </c>
      <c r="B32" s="288" t="s">
        <v>728</v>
      </c>
      <c r="C32" s="280">
        <v>200000</v>
      </c>
      <c r="D32" s="293">
        <v>200000</v>
      </c>
      <c r="E32" s="293">
        <v>0</v>
      </c>
      <c r="F32" s="293">
        <v>200000</v>
      </c>
    </row>
    <row r="33" spans="1:6" s="245" customFormat="1" ht="35.25" customHeight="1" x14ac:dyDescent="0.3">
      <c r="A33" s="289"/>
      <c r="B33" s="297" t="s">
        <v>729</v>
      </c>
      <c r="C33" s="291">
        <v>200000</v>
      </c>
      <c r="D33" s="292">
        <v>200000</v>
      </c>
      <c r="E33" s="292">
        <v>0</v>
      </c>
      <c r="F33" s="292">
        <v>200000</v>
      </c>
    </row>
    <row r="34" spans="1:6" s="245" customFormat="1" ht="23.25" customHeight="1" x14ac:dyDescent="0.3">
      <c r="A34" s="294" t="s">
        <v>730</v>
      </c>
      <c r="B34" s="288" t="s">
        <v>731</v>
      </c>
      <c r="C34" s="295">
        <v>200000</v>
      </c>
      <c r="D34" s="293">
        <v>0</v>
      </c>
      <c r="E34" s="293">
        <v>0</v>
      </c>
      <c r="F34" s="293">
        <v>0</v>
      </c>
    </row>
    <row r="35" spans="1:6" s="245" customFormat="1" ht="35.25" customHeight="1" x14ac:dyDescent="0.3">
      <c r="A35" s="289"/>
      <c r="B35" s="285" t="s">
        <v>721</v>
      </c>
      <c r="C35" s="291">
        <v>200000</v>
      </c>
      <c r="D35" s="292">
        <v>0</v>
      </c>
      <c r="E35" s="292">
        <v>0</v>
      </c>
      <c r="F35" s="292">
        <v>0</v>
      </c>
    </row>
    <row r="36" spans="1:6" s="245" customFormat="1" ht="26.25" customHeight="1" x14ac:dyDescent="0.3">
      <c r="A36" s="294" t="s">
        <v>73</v>
      </c>
      <c r="B36" s="279" t="s">
        <v>368</v>
      </c>
      <c r="C36" s="295">
        <v>4000000</v>
      </c>
      <c r="D36" s="293">
        <v>4000000</v>
      </c>
      <c r="E36" s="293">
        <v>4000000</v>
      </c>
      <c r="F36" s="293">
        <v>0</v>
      </c>
    </row>
    <row r="37" spans="1:6" s="245" customFormat="1" ht="51" customHeight="1" x14ac:dyDescent="0.3">
      <c r="A37" s="289"/>
      <c r="B37" s="282" t="s">
        <v>732</v>
      </c>
      <c r="C37" s="291">
        <v>4000000</v>
      </c>
      <c r="D37" s="292">
        <v>4000000</v>
      </c>
      <c r="E37" s="292">
        <v>4000000</v>
      </c>
      <c r="F37" s="292">
        <v>0</v>
      </c>
    </row>
    <row r="38" spans="1:6" s="245" customFormat="1" ht="27" customHeight="1" x14ac:dyDescent="0.3">
      <c r="A38" s="294" t="s">
        <v>173</v>
      </c>
      <c r="B38" s="279" t="s">
        <v>733</v>
      </c>
      <c r="C38" s="295">
        <v>200000</v>
      </c>
      <c r="D38" s="293">
        <v>0</v>
      </c>
      <c r="E38" s="293">
        <v>0</v>
      </c>
      <c r="F38" s="293">
        <v>0</v>
      </c>
    </row>
    <row r="39" spans="1:6" s="245" customFormat="1" ht="38.25" customHeight="1" x14ac:dyDescent="0.3">
      <c r="A39" s="289"/>
      <c r="B39" s="285" t="s">
        <v>721</v>
      </c>
      <c r="C39" s="291">
        <v>200000</v>
      </c>
      <c r="D39" s="292">
        <v>0</v>
      </c>
      <c r="E39" s="292">
        <v>0</v>
      </c>
      <c r="F39" s="292">
        <v>0</v>
      </c>
    </row>
    <row r="40" spans="1:6" s="245" customFormat="1" ht="26.25" customHeight="1" x14ac:dyDescent="0.3">
      <c r="A40" s="294" t="s">
        <v>734</v>
      </c>
      <c r="B40" s="279" t="s">
        <v>735</v>
      </c>
      <c r="C40" s="295">
        <v>200000</v>
      </c>
      <c r="D40" s="293">
        <v>0</v>
      </c>
      <c r="E40" s="293">
        <v>0</v>
      </c>
      <c r="F40" s="293">
        <v>0</v>
      </c>
    </row>
    <row r="41" spans="1:6" s="245" customFormat="1" ht="38.25" customHeight="1" x14ac:dyDescent="0.3">
      <c r="A41" s="289"/>
      <c r="B41" s="285" t="s">
        <v>721</v>
      </c>
      <c r="C41" s="291">
        <v>200000</v>
      </c>
      <c r="D41" s="292">
        <v>0</v>
      </c>
      <c r="E41" s="292">
        <v>0</v>
      </c>
      <c r="F41" s="292">
        <v>0</v>
      </c>
    </row>
    <row r="42" spans="1:6" s="245" customFormat="1" ht="40.9" customHeight="1" x14ac:dyDescent="0.3">
      <c r="A42" s="278" t="s">
        <v>736</v>
      </c>
      <c r="B42" s="298" t="s">
        <v>737</v>
      </c>
      <c r="C42" s="280">
        <v>199000</v>
      </c>
      <c r="D42" s="293">
        <v>0</v>
      </c>
      <c r="E42" s="293">
        <v>0</v>
      </c>
      <c r="F42" s="293">
        <v>0</v>
      </c>
    </row>
    <row r="43" spans="1:6" s="245" customFormat="1" ht="70.5" customHeight="1" x14ac:dyDescent="0.3">
      <c r="A43" s="289"/>
      <c r="B43" s="286" t="s">
        <v>738</v>
      </c>
      <c r="C43" s="291">
        <v>199000</v>
      </c>
      <c r="D43" s="292">
        <v>0</v>
      </c>
      <c r="E43" s="292">
        <v>0</v>
      </c>
      <c r="F43" s="292">
        <v>0</v>
      </c>
    </row>
    <row r="44" spans="1:6" s="245" customFormat="1" ht="25.5" customHeight="1" x14ac:dyDescent="0.3">
      <c r="A44" s="294" t="s">
        <v>739</v>
      </c>
      <c r="B44" s="288" t="s">
        <v>740</v>
      </c>
      <c r="C44" s="295">
        <v>200000</v>
      </c>
      <c r="D44" s="293">
        <v>0</v>
      </c>
      <c r="E44" s="293">
        <v>0</v>
      </c>
      <c r="F44" s="293">
        <v>0</v>
      </c>
    </row>
    <row r="45" spans="1:6" s="245" customFormat="1" ht="36" customHeight="1" x14ac:dyDescent="0.3">
      <c r="A45" s="289"/>
      <c r="B45" s="285" t="s">
        <v>721</v>
      </c>
      <c r="C45" s="291">
        <v>200000</v>
      </c>
      <c r="D45" s="292">
        <v>0</v>
      </c>
      <c r="E45" s="292">
        <v>0</v>
      </c>
      <c r="F45" s="292">
        <v>0</v>
      </c>
    </row>
    <row r="46" spans="1:6" s="245" customFormat="1" ht="28.5" customHeight="1" x14ac:dyDescent="0.3">
      <c r="A46" s="278" t="s">
        <v>80</v>
      </c>
      <c r="B46" s="288" t="s">
        <v>741</v>
      </c>
      <c r="C46" s="280">
        <v>1400000</v>
      </c>
      <c r="D46" s="293">
        <v>1400000</v>
      </c>
      <c r="E46" s="293">
        <v>1000000</v>
      </c>
      <c r="F46" s="293">
        <v>400000</v>
      </c>
    </row>
    <row r="47" spans="1:6" s="245" customFormat="1" ht="48" customHeight="1" x14ac:dyDescent="0.3">
      <c r="A47" s="289"/>
      <c r="B47" s="282" t="s">
        <v>742</v>
      </c>
      <c r="C47" s="291">
        <v>1000000</v>
      </c>
      <c r="D47" s="292">
        <v>1000000</v>
      </c>
      <c r="E47" s="292">
        <v>1000000</v>
      </c>
      <c r="F47" s="292">
        <v>0</v>
      </c>
    </row>
    <row r="48" spans="1:6" s="245" customFormat="1" ht="65.25" customHeight="1" x14ac:dyDescent="0.3">
      <c r="A48" s="289"/>
      <c r="B48" s="297" t="s">
        <v>743</v>
      </c>
      <c r="C48" s="291">
        <v>400000</v>
      </c>
      <c r="D48" s="292">
        <v>400000</v>
      </c>
      <c r="E48" s="292">
        <v>0</v>
      </c>
      <c r="F48" s="292">
        <v>400000</v>
      </c>
    </row>
    <row r="49" spans="1:6" s="245" customFormat="1" ht="28.5" customHeight="1" x14ac:dyDescent="0.3">
      <c r="A49" s="278" t="s">
        <v>744</v>
      </c>
      <c r="B49" s="288" t="s">
        <v>745</v>
      </c>
      <c r="C49" s="280">
        <v>200000</v>
      </c>
      <c r="D49" s="293">
        <v>200000</v>
      </c>
      <c r="E49" s="293">
        <v>0</v>
      </c>
      <c r="F49" s="293">
        <v>200000</v>
      </c>
    </row>
    <row r="50" spans="1:6" s="245" customFormat="1" ht="38.25" customHeight="1" x14ac:dyDescent="0.3">
      <c r="A50" s="289"/>
      <c r="B50" s="285" t="s">
        <v>721</v>
      </c>
      <c r="C50" s="291">
        <v>200000</v>
      </c>
      <c r="D50" s="292">
        <v>200000</v>
      </c>
      <c r="E50" s="292">
        <v>0</v>
      </c>
      <c r="F50" s="292">
        <v>200000</v>
      </c>
    </row>
    <row r="51" spans="1:6" s="245" customFormat="1" ht="24" customHeight="1" x14ac:dyDescent="0.3">
      <c r="A51" s="278" t="s">
        <v>746</v>
      </c>
      <c r="B51" s="288" t="s">
        <v>747</v>
      </c>
      <c r="C51" s="280">
        <v>200000</v>
      </c>
      <c r="D51" s="293">
        <v>0</v>
      </c>
      <c r="E51" s="293">
        <v>0</v>
      </c>
      <c r="F51" s="293">
        <v>0</v>
      </c>
    </row>
    <row r="52" spans="1:6" s="245" customFormat="1" ht="33" customHeight="1" x14ac:dyDescent="0.3">
      <c r="A52" s="289"/>
      <c r="B52" s="285" t="s">
        <v>721</v>
      </c>
      <c r="C52" s="291">
        <v>200000</v>
      </c>
      <c r="D52" s="292">
        <v>0</v>
      </c>
      <c r="E52" s="292">
        <v>0</v>
      </c>
      <c r="F52" s="292">
        <v>0</v>
      </c>
    </row>
    <row r="53" spans="1:6" s="245" customFormat="1" ht="29.25" customHeight="1" x14ac:dyDescent="0.3">
      <c r="A53" s="278" t="s">
        <v>174</v>
      </c>
      <c r="B53" s="288" t="s">
        <v>748</v>
      </c>
      <c r="C53" s="280">
        <v>1600000</v>
      </c>
      <c r="D53" s="293">
        <v>0</v>
      </c>
      <c r="E53" s="293">
        <v>0</v>
      </c>
      <c r="F53" s="293">
        <v>0</v>
      </c>
    </row>
    <row r="54" spans="1:6" s="245" customFormat="1" ht="32.25" customHeight="1" x14ac:dyDescent="0.3">
      <c r="A54" s="289"/>
      <c r="B54" s="285" t="s">
        <v>721</v>
      </c>
      <c r="C54" s="291">
        <v>200000</v>
      </c>
      <c r="D54" s="292">
        <v>0</v>
      </c>
      <c r="E54" s="292">
        <v>0</v>
      </c>
      <c r="F54" s="292">
        <v>0</v>
      </c>
    </row>
    <row r="55" spans="1:6" s="245" customFormat="1" ht="64.5" customHeight="1" x14ac:dyDescent="0.3">
      <c r="A55" s="289"/>
      <c r="B55" s="299" t="s">
        <v>749</v>
      </c>
      <c r="C55" s="291">
        <v>1400000</v>
      </c>
      <c r="D55" s="292">
        <v>0</v>
      </c>
      <c r="E55" s="292">
        <v>0</v>
      </c>
      <c r="F55" s="292">
        <v>0</v>
      </c>
    </row>
    <row r="56" spans="1:6" s="245" customFormat="1" ht="22.5" customHeight="1" x14ac:dyDescent="0.3">
      <c r="A56" s="294" t="s">
        <v>175</v>
      </c>
      <c r="B56" s="288" t="s">
        <v>750</v>
      </c>
      <c r="C56" s="295">
        <v>400000</v>
      </c>
      <c r="D56" s="293">
        <v>400000</v>
      </c>
      <c r="E56" s="293">
        <v>0</v>
      </c>
      <c r="F56" s="293">
        <v>400000</v>
      </c>
    </row>
    <row r="57" spans="1:6" s="245" customFormat="1" ht="33" customHeight="1" x14ac:dyDescent="0.3">
      <c r="A57" s="289"/>
      <c r="B57" s="285" t="s">
        <v>721</v>
      </c>
      <c r="C57" s="300">
        <v>400000</v>
      </c>
      <c r="D57" s="292">
        <v>400000</v>
      </c>
      <c r="E57" s="292">
        <v>0</v>
      </c>
      <c r="F57" s="292">
        <v>400000</v>
      </c>
    </row>
    <row r="58" spans="1:6" ht="21.75" customHeight="1" x14ac:dyDescent="0.2">
      <c r="A58" s="278" t="s">
        <v>176</v>
      </c>
      <c r="B58" s="288" t="s">
        <v>370</v>
      </c>
      <c r="C58" s="280">
        <v>400000</v>
      </c>
      <c r="D58" s="301">
        <v>400000</v>
      </c>
      <c r="E58" s="301">
        <v>198250</v>
      </c>
      <c r="F58" s="301">
        <v>201750</v>
      </c>
    </row>
    <row r="59" spans="1:6" ht="37.5" customHeight="1" x14ac:dyDescent="0.2">
      <c r="A59" s="302"/>
      <c r="B59" s="285" t="s">
        <v>371</v>
      </c>
      <c r="C59" s="291">
        <v>200000</v>
      </c>
      <c r="D59" s="303">
        <v>200000</v>
      </c>
      <c r="E59" s="303">
        <v>198250</v>
      </c>
      <c r="F59" s="303">
        <v>1750</v>
      </c>
    </row>
    <row r="60" spans="1:6" ht="37.5" customHeight="1" x14ac:dyDescent="0.2">
      <c r="A60" s="302"/>
      <c r="B60" s="285" t="s">
        <v>721</v>
      </c>
      <c r="C60" s="291">
        <v>200000</v>
      </c>
      <c r="D60" s="303">
        <v>200000</v>
      </c>
      <c r="E60" s="303">
        <v>0</v>
      </c>
      <c r="F60" s="303">
        <v>200000</v>
      </c>
    </row>
    <row r="61" spans="1:6" ht="18.75" x14ac:dyDescent="0.2">
      <c r="A61" s="278" t="s">
        <v>177</v>
      </c>
      <c r="B61" s="288" t="s">
        <v>751</v>
      </c>
      <c r="C61" s="280">
        <v>900000</v>
      </c>
      <c r="D61" s="301">
        <v>900000</v>
      </c>
      <c r="E61" s="301">
        <v>0</v>
      </c>
      <c r="F61" s="301">
        <v>900000</v>
      </c>
    </row>
    <row r="62" spans="1:6" ht="37.5" customHeight="1" x14ac:dyDescent="0.2">
      <c r="A62" s="302"/>
      <c r="B62" s="285" t="s">
        <v>721</v>
      </c>
      <c r="C62" s="291">
        <v>400000</v>
      </c>
      <c r="D62" s="303">
        <v>400000</v>
      </c>
      <c r="E62" s="303">
        <v>0</v>
      </c>
      <c r="F62" s="303">
        <v>400000</v>
      </c>
    </row>
    <row r="63" spans="1:6" ht="37.5" customHeight="1" x14ac:dyDescent="0.2">
      <c r="A63" s="302"/>
      <c r="B63" s="285" t="s">
        <v>752</v>
      </c>
      <c r="C63" s="291">
        <v>500000</v>
      </c>
      <c r="D63" s="303">
        <v>500000</v>
      </c>
      <c r="E63" s="303">
        <v>0</v>
      </c>
      <c r="F63" s="303">
        <v>500000</v>
      </c>
    </row>
    <row r="64" spans="1:6" ht="21.75" customHeight="1" x14ac:dyDescent="0.2">
      <c r="A64" s="278" t="s">
        <v>178</v>
      </c>
      <c r="B64" s="298" t="s">
        <v>753</v>
      </c>
      <c r="C64" s="280">
        <v>200000</v>
      </c>
      <c r="D64" s="301">
        <v>200000</v>
      </c>
      <c r="E64" s="301">
        <v>0</v>
      </c>
      <c r="F64" s="301">
        <v>200000</v>
      </c>
    </row>
    <row r="65" spans="1:6" ht="31.5" customHeight="1" x14ac:dyDescent="0.25">
      <c r="A65" s="304"/>
      <c r="B65" s="297" t="s">
        <v>754</v>
      </c>
      <c r="C65" s="291">
        <v>200000</v>
      </c>
      <c r="D65" s="303">
        <v>200000</v>
      </c>
      <c r="E65" s="303">
        <v>0</v>
      </c>
      <c r="F65" s="303">
        <v>200000</v>
      </c>
    </row>
    <row r="66" spans="1:6" x14ac:dyDescent="0.2">
      <c r="C66" s="305"/>
      <c r="D66" s="306"/>
      <c r="E66" s="306"/>
      <c r="F66" s="306"/>
    </row>
  </sheetData>
  <mergeCells count="1">
    <mergeCell ref="A1:F1"/>
  </mergeCells>
  <phoneticPr fontId="49" type="noConversion"/>
  <printOptions horizontalCentered="1"/>
  <pageMargins left="0.59055118110236227" right="0" top="0.39370078740157483" bottom="0.19685039370078741" header="0.51181102362204722" footer="0.31496062992125984"/>
  <pageSetup paperSize="9" scale="70" fitToHeight="0"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9</vt:i4>
      </vt:variant>
    </vt:vector>
  </HeadingPairs>
  <TitlesOfParts>
    <vt:vector size="16" baseType="lpstr">
      <vt:lpstr>Доходи</vt:lpstr>
      <vt:lpstr>Видатки</vt:lpstr>
      <vt:lpstr>Кредитування</vt:lpstr>
      <vt:lpstr>джерела</vt:lpstr>
      <vt:lpstr>порівняння</vt:lpstr>
      <vt:lpstr>всього по програмам</vt:lpstr>
      <vt:lpstr>Субвенції</vt:lpstr>
      <vt:lpstr>Видатки!Заголовки_для_печати</vt:lpstr>
      <vt:lpstr>'всього по програмам'!Заголовки_для_печати</vt:lpstr>
      <vt:lpstr>Доходи!Заголовки_для_печати</vt:lpstr>
      <vt:lpstr>порівняння!Заголовки_для_печати</vt:lpstr>
      <vt:lpstr>Субвенції!Заголовки_для_печати</vt:lpstr>
      <vt:lpstr>'всього по програмам'!Область_печати</vt:lpstr>
      <vt:lpstr>Доходи!Область_печати</vt:lpstr>
      <vt:lpstr>порівняння!Область_печати</vt:lpstr>
      <vt:lpstr>Субвенції!Область_печати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vikz-01</dc:creator>
  <cp:lastModifiedBy>vikz-01</cp:lastModifiedBy>
  <cp:lastPrinted>2024-11-28T10:42:14Z</cp:lastPrinted>
  <dcterms:created xsi:type="dcterms:W3CDTF">2021-02-01T07:32:26Z</dcterms:created>
  <dcterms:modified xsi:type="dcterms:W3CDTF">2024-12-03T17:03:57Z</dcterms:modified>
</cp:coreProperties>
</file>