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101400323\Desktop\Post\фінупр\Звіт за 9 міс\"/>
    </mc:Choice>
  </mc:AlternateContent>
  <xr:revisionPtr revIDLastSave="0" documentId="8_{FF4C08AC-CC11-4251-A9E4-46AF39258434}" xr6:coauthVersionLast="47" xr6:coauthVersionMax="47" xr10:uidLastSave="{00000000-0000-0000-0000-000000000000}"/>
  <bookViews>
    <workbookView xWindow="6975" yWindow="4245" windowWidth="21600" windowHeight="11505" activeTab="6" xr2:uid="{A110BBC7-9FF0-40CE-9A66-854BE81AD5A3}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5" r:id="rId5"/>
    <sheet name="всього по програмам" sheetId="6" r:id="rId6"/>
    <sheet name="субвенції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 localSheetId="3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Z_85DC9BB0_28A9_4114_8FF0_A0FEF2049BAC_.wvu.PrintArea" localSheetId="5" hidden="1">'всього по програмам'!$A$1:$F$109</definedName>
    <definedName name="Z_85DC9BB0_28A9_4114_8FF0_A0FEF2049BAC_.wvu.PrintArea" localSheetId="0" hidden="1">Доходи!$A$5:$L$111</definedName>
    <definedName name="Z_85DC9BB0_28A9_4114_8FF0_A0FEF2049BAC_.wvu.PrintArea" localSheetId="4" hidden="1">порівняння!$A$1:$N$157</definedName>
    <definedName name="Z_85DC9BB0_28A9_4114_8FF0_A0FEF2049BAC_.wvu.PrintTitles" localSheetId="1" hidden="1">Видатки!$7:$9</definedName>
    <definedName name="Z_85DC9BB0_28A9_4114_8FF0_A0FEF2049BAC_.wvu.PrintTitles" localSheetId="5" hidden="1">'всього по програмам'!$A:$B,'всього по програмам'!$3:$4</definedName>
    <definedName name="Z_85DC9BB0_28A9_4114_8FF0_A0FEF2049BAC_.wvu.PrintTitles" localSheetId="0" hidden="1">Доходи!$8:$10</definedName>
    <definedName name="Z_85DC9BB0_28A9_4114_8FF0_A0FEF2049BAC_.wvu.PrintTitles" localSheetId="4" hidden="1">порівняння!$3:$5</definedName>
    <definedName name="Z_85DC9BB0_28A9_4114_8FF0_A0FEF2049BAC_.wvu.Rows" localSheetId="3" hidden="1">джерела!$15:$15</definedName>
    <definedName name="Z_85DC9BB0_28A9_4114_8FF0_A0FEF2049BAC_.wvu.Rows" localSheetId="4" hidden="1">порівняння!$22:$22,порівняння!$135:$135</definedName>
    <definedName name="аа" localSheetId="3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5">'всього по програмам'!$A:$B,'всього по програмам'!$3:$4</definedName>
    <definedName name="_xlnm.Print_Titles" localSheetId="0">Доходи!$8:$10</definedName>
    <definedName name="_xlnm.Print_Titles" localSheetId="4">порівняння!$3:$5</definedName>
    <definedName name="_xlnm.Print_Titles" localSheetId="6">субвенції!$3:$3</definedName>
    <definedName name="йййй">#REF!</definedName>
    <definedName name="ллллл" localSheetId="3">#REF!</definedName>
    <definedName name="ллллл">#REF!</definedName>
    <definedName name="_xlnm.Print_Area" localSheetId="1">Видатки!$A$1:$L$215</definedName>
    <definedName name="_xlnm.Print_Area" localSheetId="5">'всього по програмам'!$A$1:$G$124</definedName>
    <definedName name="_xlnm.Print_Area" localSheetId="0">Доходи!$A$5:$L$111</definedName>
    <definedName name="_xlnm.Print_Area" localSheetId="4">порівняння!$A$1:$N$157</definedName>
    <definedName name="_xlnm.Print_Area" localSheetId="6">субвенції!$A$1:$K$114</definedName>
    <definedName name="оооооо" localSheetId="3">#REF!</definedName>
    <definedName name="оооооо">#REF!</definedName>
    <definedName name="рррр" localSheetId="3">#REF!</definedName>
    <definedName name="рррр">#REF!</definedName>
    <definedName name="ррррр" localSheetId="3">#REF!</definedName>
    <definedName name="ррррр">#REF!</definedName>
    <definedName name="с" localSheetId="3">#REF!</definedName>
    <definedName name="с">#REF!</definedName>
    <definedName name="щщ" localSheetId="3">#REF!</definedName>
    <definedName name="щщ">#REF!</definedName>
  </definedNames>
  <calcPr calcId="191029" fullCalcOnLoad="1"/>
  <customWorkbookViews>
    <customWorkbookView name="Фіцай  Світлана Петрівна - Особисте подання" guid="{85DC9BB0-28A9-4114-8FF0-A0FEF2049BAC}" mergeInterval="0" personalView="1" maximized="1" xWindow="-9" yWindow="-9" windowWidth="1938" windowHeight="1048" activeSheetId="5"/>
  </customWorkbookViews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3" i="5" l="1"/>
  <c r="N78" i="5"/>
  <c r="K127" i="5"/>
  <c r="H127" i="5"/>
  <c r="G127" i="5"/>
  <c r="D127" i="5"/>
  <c r="C127" i="5"/>
  <c r="L128" i="5"/>
  <c r="N128" i="5"/>
  <c r="K128" i="5"/>
  <c r="M128" i="5"/>
  <c r="J128" i="5"/>
  <c r="I128" i="5"/>
  <c r="E128" i="5"/>
  <c r="H64" i="5"/>
  <c r="G64" i="5"/>
  <c r="D64" i="5"/>
  <c r="C64" i="5"/>
  <c r="L65" i="5"/>
  <c r="N65" i="5"/>
  <c r="K65" i="5"/>
  <c r="M65" i="5"/>
  <c r="J65" i="5"/>
  <c r="I65" i="5"/>
  <c r="E65" i="5"/>
  <c r="H45" i="5"/>
  <c r="G45" i="5"/>
  <c r="I45" i="5"/>
  <c r="D45" i="5"/>
  <c r="E45" i="5"/>
  <c r="C45" i="5"/>
  <c r="I63" i="5"/>
  <c r="J63" i="5"/>
  <c r="K63" i="5"/>
  <c r="M63" i="5"/>
  <c r="L63" i="5"/>
  <c r="N63" i="5"/>
  <c r="E63" i="5"/>
  <c r="H138" i="5"/>
  <c r="I138" i="5"/>
  <c r="G138" i="5"/>
  <c r="D138" i="5"/>
  <c r="E138" i="5"/>
  <c r="C138" i="5"/>
  <c r="H133" i="5"/>
  <c r="G133" i="5"/>
  <c r="D133" i="5"/>
  <c r="C133" i="5"/>
  <c r="I135" i="5"/>
  <c r="J135" i="5"/>
  <c r="K135" i="5"/>
  <c r="M135" i="5"/>
  <c r="L135" i="5"/>
  <c r="I136" i="5"/>
  <c r="J136" i="5"/>
  <c r="K136" i="5"/>
  <c r="M136" i="5"/>
  <c r="L136" i="5"/>
  <c r="N136" i="5"/>
  <c r="E135" i="5"/>
  <c r="F135" i="5"/>
  <c r="E136" i="5"/>
  <c r="F136" i="5"/>
  <c r="G119" i="5"/>
  <c r="L12" i="5"/>
  <c r="L11" i="5"/>
  <c r="K12" i="5"/>
  <c r="J12" i="5"/>
  <c r="I12" i="5"/>
  <c r="F12" i="5"/>
  <c r="E12" i="5"/>
  <c r="H11" i="5"/>
  <c r="G11" i="5"/>
  <c r="F11" i="5"/>
  <c r="E11" i="5"/>
  <c r="I91" i="5"/>
  <c r="J91" i="5"/>
  <c r="K91" i="5"/>
  <c r="N91" i="5"/>
  <c r="L91" i="5"/>
  <c r="E91" i="5"/>
  <c r="L83" i="5"/>
  <c r="K83" i="5"/>
  <c r="M83" i="5"/>
  <c r="J83" i="5"/>
  <c r="I83" i="5"/>
  <c r="L82" i="5"/>
  <c r="K82" i="5"/>
  <c r="J82" i="5"/>
  <c r="I82" i="5"/>
  <c r="E83" i="5"/>
  <c r="E82" i="5"/>
  <c r="L81" i="5"/>
  <c r="K81" i="5"/>
  <c r="N81" i="5"/>
  <c r="J81" i="5"/>
  <c r="I81" i="5"/>
  <c r="E81" i="5"/>
  <c r="K61" i="5"/>
  <c r="N61" i="5"/>
  <c r="L61" i="5"/>
  <c r="I61" i="5"/>
  <c r="J61" i="5"/>
  <c r="E61" i="5"/>
  <c r="K59" i="5"/>
  <c r="N59" i="5"/>
  <c r="L59" i="5"/>
  <c r="I57" i="5"/>
  <c r="J57" i="5"/>
  <c r="I58" i="5"/>
  <c r="J58" i="5"/>
  <c r="I59" i="5"/>
  <c r="J59" i="5"/>
  <c r="I60" i="5"/>
  <c r="J60" i="5"/>
  <c r="I62" i="5"/>
  <c r="J62" i="5"/>
  <c r="E59" i="5"/>
  <c r="K55" i="5"/>
  <c r="L55" i="5"/>
  <c r="M55" i="5"/>
  <c r="I55" i="5"/>
  <c r="J55" i="5"/>
  <c r="E55" i="5"/>
  <c r="L46" i="5"/>
  <c r="K46" i="5"/>
  <c r="J46" i="5"/>
  <c r="E46" i="5"/>
  <c r="K213" i="2"/>
  <c r="J213" i="2"/>
  <c r="L213" i="2"/>
  <c r="E213" i="2"/>
  <c r="I212" i="2"/>
  <c r="I211" i="2"/>
  <c r="I210" i="2"/>
  <c r="I209" i="2"/>
  <c r="I208" i="2"/>
  <c r="K191" i="2"/>
  <c r="J191" i="2"/>
  <c r="H191" i="2"/>
  <c r="G191" i="2"/>
  <c r="F191" i="2"/>
  <c r="D191" i="2"/>
  <c r="C191" i="2"/>
  <c r="J193" i="2"/>
  <c r="K193" i="2"/>
  <c r="L193" i="2"/>
  <c r="I193" i="2"/>
  <c r="E193" i="2"/>
  <c r="H154" i="2"/>
  <c r="G154" i="2"/>
  <c r="F154" i="2"/>
  <c r="D154" i="2"/>
  <c r="C154" i="2"/>
  <c r="K155" i="2"/>
  <c r="J155" i="2"/>
  <c r="L155" i="2"/>
  <c r="I155" i="2"/>
  <c r="E155" i="2"/>
  <c r="J138" i="2"/>
  <c r="K138" i="2"/>
  <c r="I138" i="2"/>
  <c r="E138" i="2"/>
  <c r="J61" i="2"/>
  <c r="K61" i="2"/>
  <c r="I61" i="2"/>
  <c r="E61" i="2"/>
  <c r="J24" i="2"/>
  <c r="K24" i="2"/>
  <c r="E24" i="2"/>
  <c r="I24" i="2"/>
  <c r="K83" i="2"/>
  <c r="J83" i="2"/>
  <c r="L83" i="2"/>
  <c r="I83" i="2"/>
  <c r="E83" i="2"/>
  <c r="J67" i="2"/>
  <c r="K67" i="2"/>
  <c r="I67" i="2"/>
  <c r="E67" i="2"/>
  <c r="H108" i="1"/>
  <c r="G108" i="1"/>
  <c r="F108" i="1"/>
  <c r="F88" i="1"/>
  <c r="F87" i="1"/>
  <c r="D108" i="1"/>
  <c r="C108" i="1"/>
  <c r="K109" i="1"/>
  <c r="J109" i="1"/>
  <c r="L109" i="1"/>
  <c r="I109" i="1"/>
  <c r="E109" i="1"/>
  <c r="H43" i="1"/>
  <c r="G43" i="1"/>
  <c r="F43" i="1"/>
  <c r="D43" i="1"/>
  <c r="C43" i="1"/>
  <c r="E43" i="1"/>
  <c r="J44" i="1"/>
  <c r="L44" i="1"/>
  <c r="K44" i="1"/>
  <c r="K43" i="1"/>
  <c r="I43" i="1"/>
  <c r="I44" i="1"/>
  <c r="E44" i="1"/>
  <c r="H93" i="1"/>
  <c r="G93" i="1"/>
  <c r="F93" i="1"/>
  <c r="D93" i="1"/>
  <c r="C93" i="1"/>
  <c r="J107" i="1"/>
  <c r="K107" i="1"/>
  <c r="I107" i="1"/>
  <c r="E107" i="1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V113" i="7"/>
  <c r="U113" i="7"/>
  <c r="T113" i="7"/>
  <c r="S113" i="7"/>
  <c r="R113" i="7"/>
  <c r="Q113" i="7"/>
  <c r="P113" i="7"/>
  <c r="O113" i="7"/>
  <c r="N113" i="7"/>
  <c r="N110" i="7"/>
  <c r="M113" i="7"/>
  <c r="L113" i="7"/>
  <c r="K113" i="7"/>
  <c r="J113" i="7"/>
  <c r="I113" i="7"/>
  <c r="H113" i="7"/>
  <c r="G113" i="7"/>
  <c r="V112" i="7"/>
  <c r="U112" i="7"/>
  <c r="T112" i="7"/>
  <c r="S112" i="7"/>
  <c r="R112" i="7"/>
  <c r="Q112" i="7"/>
  <c r="Q110" i="7"/>
  <c r="P112" i="7"/>
  <c r="O112" i="7"/>
  <c r="N112" i="7"/>
  <c r="M112" i="7"/>
  <c r="L112" i="7"/>
  <c r="K112" i="7"/>
  <c r="K110" i="7"/>
  <c r="J112" i="7"/>
  <c r="I112" i="7"/>
  <c r="H112" i="7"/>
  <c r="G112" i="7"/>
  <c r="V111" i="7"/>
  <c r="V110" i="7"/>
  <c r="U111" i="7"/>
  <c r="U110" i="7"/>
  <c r="T111" i="7"/>
  <c r="S111" i="7"/>
  <c r="R111" i="7"/>
  <c r="Q111" i="7"/>
  <c r="P111" i="7"/>
  <c r="O111" i="7"/>
  <c r="N111" i="7"/>
  <c r="M111" i="7"/>
  <c r="L111" i="7"/>
  <c r="K111" i="7"/>
  <c r="J111" i="7"/>
  <c r="J110" i="7"/>
  <c r="I111" i="7"/>
  <c r="H111" i="7"/>
  <c r="G111" i="7"/>
  <c r="V109" i="7"/>
  <c r="U109" i="7"/>
  <c r="T109" i="7"/>
  <c r="T106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H106" i="7"/>
  <c r="G109" i="7"/>
  <c r="V108" i="7"/>
  <c r="U108" i="7"/>
  <c r="T108" i="7"/>
  <c r="S108" i="7"/>
  <c r="R108" i="7"/>
  <c r="R106" i="7"/>
  <c r="Q108" i="7"/>
  <c r="P108" i="7"/>
  <c r="O108" i="7"/>
  <c r="N108" i="7"/>
  <c r="M108" i="7"/>
  <c r="L108" i="7"/>
  <c r="K108" i="7"/>
  <c r="J108" i="7"/>
  <c r="I108" i="7"/>
  <c r="H108" i="7"/>
  <c r="G108" i="7"/>
  <c r="V107" i="7"/>
  <c r="V106" i="7"/>
  <c r="U107" i="7"/>
  <c r="T107" i="7"/>
  <c r="S107" i="7"/>
  <c r="R107" i="7"/>
  <c r="Q107" i="7"/>
  <c r="P107" i="7"/>
  <c r="P106" i="7"/>
  <c r="O107" i="7"/>
  <c r="N107" i="7"/>
  <c r="M107" i="7"/>
  <c r="L107" i="7"/>
  <c r="K107" i="7"/>
  <c r="J107" i="7"/>
  <c r="J106" i="7"/>
  <c r="I107" i="7"/>
  <c r="H107" i="7"/>
  <c r="G107" i="7"/>
  <c r="V105" i="7"/>
  <c r="U105" i="7"/>
  <c r="T105" i="7"/>
  <c r="T103" i="7"/>
  <c r="S105" i="7"/>
  <c r="R105" i="7"/>
  <c r="Q105" i="7"/>
  <c r="Q103" i="7"/>
  <c r="P105" i="7"/>
  <c r="O105" i="7"/>
  <c r="O103" i="7"/>
  <c r="N105" i="7"/>
  <c r="M105" i="7"/>
  <c r="L105" i="7"/>
  <c r="K105" i="7"/>
  <c r="J105" i="7"/>
  <c r="J103" i="7"/>
  <c r="I105" i="7"/>
  <c r="H105" i="7"/>
  <c r="G105" i="7"/>
  <c r="V104" i="7"/>
  <c r="V103" i="7"/>
  <c r="U104" i="7"/>
  <c r="T104" i="7"/>
  <c r="S104" i="7"/>
  <c r="S103" i="7"/>
  <c r="R104" i="7"/>
  <c r="R103" i="7"/>
  <c r="Q104" i="7"/>
  <c r="P104" i="7"/>
  <c r="O104" i="7"/>
  <c r="N104" i="7"/>
  <c r="N103" i="7"/>
  <c r="M104" i="7"/>
  <c r="M103" i="7"/>
  <c r="L104" i="7"/>
  <c r="K104" i="7"/>
  <c r="J104" i="7"/>
  <c r="I104" i="7"/>
  <c r="H104" i="7"/>
  <c r="H103" i="7"/>
  <c r="G104" i="7"/>
  <c r="V102" i="7"/>
  <c r="U102" i="7"/>
  <c r="U101" i="7"/>
  <c r="T102" i="7"/>
  <c r="T101" i="7"/>
  <c r="S102" i="7"/>
  <c r="S101" i="7"/>
  <c r="R102" i="7"/>
  <c r="R101" i="7"/>
  <c r="Q102" i="7"/>
  <c r="Q101" i="7"/>
  <c r="P102" i="7"/>
  <c r="P101" i="7"/>
  <c r="O102" i="7"/>
  <c r="O101" i="7"/>
  <c r="N102" i="7"/>
  <c r="N101" i="7"/>
  <c r="M102" i="7"/>
  <c r="M101" i="7"/>
  <c r="L102" i="7"/>
  <c r="L101" i="7"/>
  <c r="K102" i="7"/>
  <c r="K101" i="7"/>
  <c r="J102" i="7"/>
  <c r="J101" i="7"/>
  <c r="I102" i="7"/>
  <c r="I101" i="7"/>
  <c r="H102" i="7"/>
  <c r="H101" i="7"/>
  <c r="G102" i="7"/>
  <c r="G101" i="7"/>
  <c r="V100" i="7"/>
  <c r="V98" i="7"/>
  <c r="U100" i="7"/>
  <c r="T100" i="7"/>
  <c r="S100" i="7"/>
  <c r="S98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V99" i="7"/>
  <c r="U99" i="7"/>
  <c r="U98" i="7"/>
  <c r="T99" i="7"/>
  <c r="T98" i="7"/>
  <c r="S99" i="7"/>
  <c r="R99" i="7"/>
  <c r="Q99" i="7"/>
  <c r="P99" i="7"/>
  <c r="O99" i="7"/>
  <c r="O98" i="7"/>
  <c r="N99" i="7"/>
  <c r="N98" i="7"/>
  <c r="M99" i="7"/>
  <c r="M98" i="7"/>
  <c r="L99" i="7"/>
  <c r="K99" i="7"/>
  <c r="K98" i="7"/>
  <c r="J99" i="7"/>
  <c r="I99" i="7"/>
  <c r="H99" i="7"/>
  <c r="H98" i="7"/>
  <c r="G99" i="7"/>
  <c r="V97" i="7"/>
  <c r="V96" i="7"/>
  <c r="U97" i="7"/>
  <c r="U96" i="7"/>
  <c r="T97" i="7"/>
  <c r="T96" i="7"/>
  <c r="S97" i="7"/>
  <c r="S96" i="7"/>
  <c r="R97" i="7"/>
  <c r="Q97" i="7"/>
  <c r="Q96" i="7"/>
  <c r="P97" i="7"/>
  <c r="P96" i="7"/>
  <c r="O97" i="7"/>
  <c r="O96" i="7"/>
  <c r="N97" i="7"/>
  <c r="N96" i="7"/>
  <c r="M97" i="7"/>
  <c r="M96" i="7"/>
  <c r="L97" i="7"/>
  <c r="L96" i="7"/>
  <c r="K97" i="7"/>
  <c r="K96" i="7"/>
  <c r="J97" i="7"/>
  <c r="J96" i="7"/>
  <c r="I97" i="7"/>
  <c r="I96" i="7"/>
  <c r="H97" i="7"/>
  <c r="H96" i="7"/>
  <c r="G97" i="7"/>
  <c r="G96" i="7"/>
  <c r="R96" i="7"/>
  <c r="V95" i="7"/>
  <c r="V94" i="7"/>
  <c r="U95" i="7"/>
  <c r="U94" i="7"/>
  <c r="T95" i="7"/>
  <c r="T94" i="7"/>
  <c r="S95" i="7"/>
  <c r="R95" i="7"/>
  <c r="R94" i="7"/>
  <c r="Q95" i="7"/>
  <c r="Q94" i="7"/>
  <c r="P95" i="7"/>
  <c r="P94" i="7"/>
  <c r="O95" i="7"/>
  <c r="O94" i="7"/>
  <c r="N95" i="7"/>
  <c r="N94" i="7"/>
  <c r="M95" i="7"/>
  <c r="M94" i="7"/>
  <c r="L95" i="7"/>
  <c r="L94" i="7"/>
  <c r="K95" i="7"/>
  <c r="K94" i="7"/>
  <c r="J95" i="7"/>
  <c r="J94" i="7"/>
  <c r="I95" i="7"/>
  <c r="I94" i="7"/>
  <c r="H95" i="7"/>
  <c r="H94" i="7"/>
  <c r="G95" i="7"/>
  <c r="G94" i="7"/>
  <c r="S94" i="7"/>
  <c r="V93" i="7"/>
  <c r="V92" i="7"/>
  <c r="U93" i="7"/>
  <c r="U92" i="7"/>
  <c r="T93" i="7"/>
  <c r="T92" i="7"/>
  <c r="S93" i="7"/>
  <c r="S92" i="7"/>
  <c r="R93" i="7"/>
  <c r="R92" i="7"/>
  <c r="Q93" i="7"/>
  <c r="Q92" i="7"/>
  <c r="P93" i="7"/>
  <c r="P92" i="7"/>
  <c r="O93" i="7"/>
  <c r="O92" i="7"/>
  <c r="N93" i="7"/>
  <c r="N92" i="7"/>
  <c r="M93" i="7"/>
  <c r="M92" i="7"/>
  <c r="L93" i="7"/>
  <c r="L92" i="7"/>
  <c r="K93" i="7"/>
  <c r="J93" i="7"/>
  <c r="J92" i="7"/>
  <c r="I93" i="7"/>
  <c r="I92" i="7"/>
  <c r="H93" i="7"/>
  <c r="H92" i="7"/>
  <c r="G93" i="7"/>
  <c r="G92" i="7"/>
  <c r="K92" i="7"/>
  <c r="V91" i="7"/>
  <c r="V90" i="7"/>
  <c r="U91" i="7"/>
  <c r="U90" i="7"/>
  <c r="T91" i="7"/>
  <c r="T90" i="7"/>
  <c r="S91" i="7"/>
  <c r="S90" i="7"/>
  <c r="R91" i="7"/>
  <c r="R90" i="7"/>
  <c r="Q91" i="7"/>
  <c r="Q90" i="7"/>
  <c r="P91" i="7"/>
  <c r="P90" i="7"/>
  <c r="O91" i="7"/>
  <c r="O90" i="7"/>
  <c r="N91" i="7"/>
  <c r="N90" i="7"/>
  <c r="M91" i="7"/>
  <c r="M90" i="7"/>
  <c r="L91" i="7"/>
  <c r="L90" i="7"/>
  <c r="K91" i="7"/>
  <c r="K90" i="7"/>
  <c r="J91" i="7"/>
  <c r="J90" i="7"/>
  <c r="I91" i="7"/>
  <c r="I90" i="7"/>
  <c r="H91" i="7"/>
  <c r="H90" i="7"/>
  <c r="G91" i="7"/>
  <c r="G90" i="7"/>
  <c r="V89" i="7"/>
  <c r="U89" i="7"/>
  <c r="T89" i="7"/>
  <c r="T87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V88" i="7"/>
  <c r="V87" i="7"/>
  <c r="U88" i="7"/>
  <c r="U87" i="7"/>
  <c r="T88" i="7"/>
  <c r="S88" i="7"/>
  <c r="S87" i="7"/>
  <c r="R88" i="7"/>
  <c r="R87" i="7"/>
  <c r="Q88" i="7"/>
  <c r="Q87" i="7"/>
  <c r="P88" i="7"/>
  <c r="P87" i="7"/>
  <c r="O88" i="7"/>
  <c r="N88" i="7"/>
  <c r="M88" i="7"/>
  <c r="L88" i="7"/>
  <c r="L87" i="7"/>
  <c r="K88" i="7"/>
  <c r="K87" i="7"/>
  <c r="J88" i="7"/>
  <c r="J87" i="7"/>
  <c r="I88" i="7"/>
  <c r="I87" i="7"/>
  <c r="H88" i="7"/>
  <c r="G88" i="7"/>
  <c r="V86" i="7"/>
  <c r="V84" i="7"/>
  <c r="U86" i="7"/>
  <c r="U84" i="7"/>
  <c r="T86" i="7"/>
  <c r="S86" i="7"/>
  <c r="S84" i="7"/>
  <c r="R86" i="7"/>
  <c r="Q86" i="7"/>
  <c r="P86" i="7"/>
  <c r="P84" i="7"/>
  <c r="O86" i="7"/>
  <c r="N86" i="7"/>
  <c r="M86" i="7"/>
  <c r="L86" i="7"/>
  <c r="K86" i="7"/>
  <c r="K84" i="7"/>
  <c r="J86" i="7"/>
  <c r="I86" i="7"/>
  <c r="H86" i="7"/>
  <c r="G86" i="7"/>
  <c r="V85" i="7"/>
  <c r="U85" i="7"/>
  <c r="T85" i="7"/>
  <c r="T84" i="7"/>
  <c r="S85" i="7"/>
  <c r="R85" i="7"/>
  <c r="Q85" i="7"/>
  <c r="P85" i="7"/>
  <c r="O85" i="7"/>
  <c r="O84" i="7"/>
  <c r="N85" i="7"/>
  <c r="N84" i="7"/>
  <c r="M85" i="7"/>
  <c r="M84" i="7"/>
  <c r="L85" i="7"/>
  <c r="L84" i="7"/>
  <c r="K85" i="7"/>
  <c r="J85" i="7"/>
  <c r="J84" i="7"/>
  <c r="I85" i="7"/>
  <c r="I84" i="7"/>
  <c r="H85" i="7"/>
  <c r="G85" i="7"/>
  <c r="V83" i="7"/>
  <c r="U83" i="7"/>
  <c r="T83" i="7"/>
  <c r="S83" i="7"/>
  <c r="S80" i="7"/>
  <c r="R83" i="7"/>
  <c r="Q83" i="7"/>
  <c r="P83" i="7"/>
  <c r="O83" i="7"/>
  <c r="N83" i="7"/>
  <c r="N80" i="7"/>
  <c r="M83" i="7"/>
  <c r="L83" i="7"/>
  <c r="K83" i="7"/>
  <c r="J83" i="7"/>
  <c r="I83" i="7"/>
  <c r="H83" i="7"/>
  <c r="G83" i="7"/>
  <c r="V82" i="7"/>
  <c r="U82" i="7"/>
  <c r="T82" i="7"/>
  <c r="S82" i="7"/>
  <c r="R82" i="7"/>
  <c r="R80" i="7"/>
  <c r="Q82" i="7"/>
  <c r="P82" i="7"/>
  <c r="O82" i="7"/>
  <c r="O80" i="7"/>
  <c r="N82" i="7"/>
  <c r="M82" i="7"/>
  <c r="L82" i="7"/>
  <c r="L80" i="7"/>
  <c r="K82" i="7"/>
  <c r="J82" i="7"/>
  <c r="I82" i="7"/>
  <c r="I80" i="7"/>
  <c r="H82" i="7"/>
  <c r="G82" i="7"/>
  <c r="V81" i="7"/>
  <c r="V80" i="7"/>
  <c r="U81" i="7"/>
  <c r="T81" i="7"/>
  <c r="S81" i="7"/>
  <c r="R81" i="7"/>
  <c r="Q81" i="7"/>
  <c r="P81" i="7"/>
  <c r="O81" i="7"/>
  <c r="N81" i="7"/>
  <c r="M81" i="7"/>
  <c r="L81" i="7"/>
  <c r="K81" i="7"/>
  <c r="J81" i="7"/>
  <c r="J80" i="7"/>
  <c r="I81" i="7"/>
  <c r="H81" i="7"/>
  <c r="G81" i="7"/>
  <c r="V79" i="7"/>
  <c r="V78" i="7"/>
  <c r="U79" i="7"/>
  <c r="U78" i="7"/>
  <c r="T79" i="7"/>
  <c r="T78" i="7"/>
  <c r="S79" i="7"/>
  <c r="S78" i="7"/>
  <c r="R79" i="7"/>
  <c r="R78" i="7"/>
  <c r="Q79" i="7"/>
  <c r="Q78" i="7"/>
  <c r="P79" i="7"/>
  <c r="P78" i="7"/>
  <c r="O79" i="7"/>
  <c r="O78" i="7"/>
  <c r="N79" i="7"/>
  <c r="N78" i="7"/>
  <c r="M79" i="7"/>
  <c r="M78" i="7"/>
  <c r="L79" i="7"/>
  <c r="L78" i="7"/>
  <c r="K79" i="7"/>
  <c r="K78" i="7"/>
  <c r="J79" i="7"/>
  <c r="J78" i="7"/>
  <c r="I79" i="7"/>
  <c r="I78" i="7"/>
  <c r="H79" i="7"/>
  <c r="H78" i="7"/>
  <c r="G79" i="7"/>
  <c r="G78" i="7"/>
  <c r="V77" i="7"/>
  <c r="V76" i="7"/>
  <c r="U77" i="7"/>
  <c r="U76" i="7"/>
  <c r="T77" i="7"/>
  <c r="S77" i="7"/>
  <c r="S76" i="7"/>
  <c r="R77" i="7"/>
  <c r="R76" i="7"/>
  <c r="Q77" i="7"/>
  <c r="Q76" i="7"/>
  <c r="P77" i="7"/>
  <c r="P76" i="7"/>
  <c r="O77" i="7"/>
  <c r="O76" i="7"/>
  <c r="N77" i="7"/>
  <c r="N76" i="7"/>
  <c r="M77" i="7"/>
  <c r="M76" i="7"/>
  <c r="L77" i="7"/>
  <c r="L76" i="7"/>
  <c r="K77" i="7"/>
  <c r="K76" i="7"/>
  <c r="J77" i="7"/>
  <c r="J76" i="7"/>
  <c r="I77" i="7"/>
  <c r="I76" i="7"/>
  <c r="H77" i="7"/>
  <c r="H76" i="7"/>
  <c r="G77" i="7"/>
  <c r="G76" i="7"/>
  <c r="T76" i="7"/>
  <c r="V75" i="7"/>
  <c r="V74" i="7"/>
  <c r="U75" i="7"/>
  <c r="U74" i="7"/>
  <c r="T75" i="7"/>
  <c r="T74" i="7"/>
  <c r="S75" i="7"/>
  <c r="S74" i="7"/>
  <c r="R75" i="7"/>
  <c r="R74" i="7"/>
  <c r="Q75" i="7"/>
  <c r="Q74" i="7"/>
  <c r="P75" i="7"/>
  <c r="P74" i="7"/>
  <c r="O75" i="7"/>
  <c r="O74" i="7"/>
  <c r="N75" i="7"/>
  <c r="N74" i="7"/>
  <c r="M75" i="7"/>
  <c r="M74" i="7"/>
  <c r="L75" i="7"/>
  <c r="L74" i="7"/>
  <c r="K75" i="7"/>
  <c r="K74" i="7"/>
  <c r="J75" i="7"/>
  <c r="J74" i="7"/>
  <c r="I75" i="7"/>
  <c r="I74" i="7"/>
  <c r="H75" i="7"/>
  <c r="H74" i="7"/>
  <c r="G75" i="7"/>
  <c r="G74" i="7"/>
  <c r="V73" i="7"/>
  <c r="V72" i="7"/>
  <c r="U73" i="7"/>
  <c r="U72" i="7"/>
  <c r="T73" i="7"/>
  <c r="T72" i="7"/>
  <c r="S73" i="7"/>
  <c r="S72" i="7"/>
  <c r="R73" i="7"/>
  <c r="R72" i="7"/>
  <c r="Q73" i="7"/>
  <c r="Q72" i="7"/>
  <c r="P73" i="7"/>
  <c r="P72" i="7"/>
  <c r="O73" i="7"/>
  <c r="O72" i="7"/>
  <c r="N73" i="7"/>
  <c r="N72" i="7"/>
  <c r="M73" i="7"/>
  <c r="M72" i="7"/>
  <c r="L73" i="7"/>
  <c r="L72" i="7"/>
  <c r="K73" i="7"/>
  <c r="K72" i="7"/>
  <c r="J73" i="7"/>
  <c r="J72" i="7"/>
  <c r="I73" i="7"/>
  <c r="I72" i="7"/>
  <c r="H73" i="7"/>
  <c r="H72" i="7"/>
  <c r="G73" i="7"/>
  <c r="G72" i="7"/>
  <c r="V71" i="7"/>
  <c r="U71" i="7"/>
  <c r="T71" i="7"/>
  <c r="S71" i="7"/>
  <c r="R71" i="7"/>
  <c r="Q71" i="7"/>
  <c r="P71" i="7"/>
  <c r="O71" i="7"/>
  <c r="N71" i="7"/>
  <c r="M71" i="7"/>
  <c r="M67" i="7"/>
  <c r="L71" i="7"/>
  <c r="K71" i="7"/>
  <c r="J71" i="7"/>
  <c r="I71" i="7"/>
  <c r="H71" i="7"/>
  <c r="G71" i="7"/>
  <c r="G67" i="7"/>
  <c r="V70" i="7"/>
  <c r="U70" i="7"/>
  <c r="T70" i="7"/>
  <c r="S70" i="7"/>
  <c r="R70" i="7"/>
  <c r="R67" i="7"/>
  <c r="Q70" i="7"/>
  <c r="P70" i="7"/>
  <c r="O70" i="7"/>
  <c r="N70" i="7"/>
  <c r="M70" i="7"/>
  <c r="L70" i="7"/>
  <c r="K70" i="7"/>
  <c r="J70" i="7"/>
  <c r="I70" i="7"/>
  <c r="H70" i="7"/>
  <c r="G70" i="7"/>
  <c r="V69" i="7"/>
  <c r="U69" i="7"/>
  <c r="T69" i="7"/>
  <c r="T67" i="7"/>
  <c r="S69" i="7"/>
  <c r="R69" i="7"/>
  <c r="Q69" i="7"/>
  <c r="P69" i="7"/>
  <c r="O69" i="7"/>
  <c r="N69" i="7"/>
  <c r="M69" i="7"/>
  <c r="L69" i="7"/>
  <c r="K69" i="7"/>
  <c r="K67" i="7"/>
  <c r="J69" i="7"/>
  <c r="I69" i="7"/>
  <c r="H69" i="7"/>
  <c r="G69" i="7"/>
  <c r="V68" i="7"/>
  <c r="V67" i="7"/>
  <c r="U68" i="7"/>
  <c r="U67" i="7"/>
  <c r="T68" i="7"/>
  <c r="S68" i="7"/>
  <c r="R68" i="7"/>
  <c r="Q68" i="7"/>
  <c r="Q67" i="7"/>
  <c r="P68" i="7"/>
  <c r="P67" i="7"/>
  <c r="O68" i="7"/>
  <c r="N68" i="7"/>
  <c r="M68" i="7"/>
  <c r="L68" i="7"/>
  <c r="L67" i="7"/>
  <c r="K68" i="7"/>
  <c r="J68" i="7"/>
  <c r="I68" i="7"/>
  <c r="H68" i="7"/>
  <c r="G68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J64" i="7"/>
  <c r="I66" i="7"/>
  <c r="H66" i="7"/>
  <c r="G66" i="7"/>
  <c r="V65" i="7"/>
  <c r="U65" i="7"/>
  <c r="U64" i="7"/>
  <c r="T65" i="7"/>
  <c r="T64" i="7"/>
  <c r="S65" i="7"/>
  <c r="R65" i="7"/>
  <c r="R64" i="7"/>
  <c r="Q65" i="7"/>
  <c r="P65" i="7"/>
  <c r="P64" i="7"/>
  <c r="O65" i="7"/>
  <c r="O64" i="7"/>
  <c r="N65" i="7"/>
  <c r="N64" i="7"/>
  <c r="M65" i="7"/>
  <c r="L65" i="7"/>
  <c r="L64" i="7"/>
  <c r="K65" i="7"/>
  <c r="K64" i="7"/>
  <c r="J65" i="7"/>
  <c r="I65" i="7"/>
  <c r="I64" i="7"/>
  <c r="H65" i="7"/>
  <c r="H64" i="7"/>
  <c r="G65" i="7"/>
  <c r="G64" i="7"/>
  <c r="V63" i="7"/>
  <c r="V62" i="7"/>
  <c r="U63" i="7"/>
  <c r="U62" i="7"/>
  <c r="T63" i="7"/>
  <c r="T62" i="7"/>
  <c r="S63" i="7"/>
  <c r="S62" i="7"/>
  <c r="R63" i="7"/>
  <c r="R62" i="7"/>
  <c r="Q63" i="7"/>
  <c r="Q62" i="7"/>
  <c r="P63" i="7"/>
  <c r="P62" i="7"/>
  <c r="O63" i="7"/>
  <c r="O62" i="7"/>
  <c r="N63" i="7"/>
  <c r="N62" i="7"/>
  <c r="M63" i="7"/>
  <c r="M62" i="7"/>
  <c r="L63" i="7"/>
  <c r="L62" i="7"/>
  <c r="K63" i="7"/>
  <c r="K62" i="7"/>
  <c r="J63" i="7"/>
  <c r="J62" i="7"/>
  <c r="I63" i="7"/>
  <c r="I62" i="7"/>
  <c r="H63" i="7"/>
  <c r="H62" i="7"/>
  <c r="G63" i="7"/>
  <c r="G62" i="7"/>
  <c r="V61" i="7"/>
  <c r="U61" i="7"/>
  <c r="U60" i="7"/>
  <c r="T61" i="7"/>
  <c r="T60" i="7"/>
  <c r="S61" i="7"/>
  <c r="S60" i="7"/>
  <c r="R61" i="7"/>
  <c r="R60" i="7"/>
  <c r="Q61" i="7"/>
  <c r="Q60" i="7"/>
  <c r="P61" i="7"/>
  <c r="P60" i="7"/>
  <c r="O61" i="7"/>
  <c r="O60" i="7"/>
  <c r="N61" i="7"/>
  <c r="N60" i="7"/>
  <c r="M61" i="7"/>
  <c r="M60" i="7"/>
  <c r="L61" i="7"/>
  <c r="L60" i="7"/>
  <c r="K61" i="7"/>
  <c r="K60" i="7"/>
  <c r="J61" i="7"/>
  <c r="J60" i="7"/>
  <c r="I61" i="7"/>
  <c r="I60" i="7"/>
  <c r="H61" i="7"/>
  <c r="H60" i="7"/>
  <c r="G61" i="7"/>
  <c r="G60" i="7"/>
  <c r="V59" i="7"/>
  <c r="V58" i="7"/>
  <c r="U59" i="7"/>
  <c r="U58" i="7"/>
  <c r="T59" i="7"/>
  <c r="T58" i="7"/>
  <c r="S59" i="7"/>
  <c r="S58" i="7"/>
  <c r="R59" i="7"/>
  <c r="R58" i="7"/>
  <c r="Q59" i="7"/>
  <c r="Q58" i="7"/>
  <c r="P59" i="7"/>
  <c r="P58" i="7"/>
  <c r="O59" i="7"/>
  <c r="O58" i="7"/>
  <c r="N59" i="7"/>
  <c r="N58" i="7"/>
  <c r="M59" i="7"/>
  <c r="M58" i="7"/>
  <c r="L59" i="7"/>
  <c r="L58" i="7"/>
  <c r="K59" i="7"/>
  <c r="K58" i="7"/>
  <c r="J59" i="7"/>
  <c r="J58" i="7"/>
  <c r="I59" i="7"/>
  <c r="I58" i="7"/>
  <c r="H59" i="7"/>
  <c r="H58" i="7"/>
  <c r="G59" i="7"/>
  <c r="G58" i="7"/>
  <c r="V57" i="7"/>
  <c r="V56" i="7"/>
  <c r="U57" i="7"/>
  <c r="U56" i="7"/>
  <c r="T57" i="7"/>
  <c r="T56" i="7"/>
  <c r="S57" i="7"/>
  <c r="S56" i="7"/>
  <c r="R57" i="7"/>
  <c r="R56" i="7"/>
  <c r="Q57" i="7"/>
  <c r="P57" i="7"/>
  <c r="P56" i="7"/>
  <c r="O57" i="7"/>
  <c r="O56" i="7"/>
  <c r="N57" i="7"/>
  <c r="N56" i="7"/>
  <c r="M57" i="7"/>
  <c r="M56" i="7"/>
  <c r="L57" i="7"/>
  <c r="L56" i="7"/>
  <c r="K57" i="7"/>
  <c r="K56" i="7"/>
  <c r="J57" i="7"/>
  <c r="J56" i="7"/>
  <c r="I57" i="7"/>
  <c r="I56" i="7"/>
  <c r="H57" i="7"/>
  <c r="H56" i="7"/>
  <c r="G57" i="7"/>
  <c r="G56" i="7"/>
  <c r="Q56" i="7"/>
  <c r="V55" i="7"/>
  <c r="V54" i="7"/>
  <c r="U55" i="7"/>
  <c r="U54" i="7"/>
  <c r="T55" i="7"/>
  <c r="T54" i="7"/>
  <c r="S55" i="7"/>
  <c r="S54" i="7"/>
  <c r="R55" i="7"/>
  <c r="R54" i="7"/>
  <c r="Q55" i="7"/>
  <c r="Q54" i="7"/>
  <c r="P55" i="7"/>
  <c r="P54" i="7"/>
  <c r="O55" i="7"/>
  <c r="O54" i="7"/>
  <c r="N55" i="7"/>
  <c r="N54" i="7"/>
  <c r="M55" i="7"/>
  <c r="M54" i="7"/>
  <c r="L55" i="7"/>
  <c r="L54" i="7"/>
  <c r="K55" i="7"/>
  <c r="K54" i="7"/>
  <c r="J55" i="7"/>
  <c r="J54" i="7"/>
  <c r="I55" i="7"/>
  <c r="I54" i="7"/>
  <c r="H55" i="7"/>
  <c r="H54" i="7"/>
  <c r="G55" i="7"/>
  <c r="G54" i="7"/>
  <c r="V53" i="7"/>
  <c r="U53" i="7"/>
  <c r="U52" i="7"/>
  <c r="T53" i="7"/>
  <c r="T52" i="7"/>
  <c r="S53" i="7"/>
  <c r="S52" i="7"/>
  <c r="R53" i="7"/>
  <c r="Q53" i="7"/>
  <c r="Q52" i="7"/>
  <c r="P53" i="7"/>
  <c r="P52" i="7"/>
  <c r="O53" i="7"/>
  <c r="O52" i="7"/>
  <c r="N53" i="7"/>
  <c r="N52" i="7"/>
  <c r="M53" i="7"/>
  <c r="M52" i="7"/>
  <c r="L53" i="7"/>
  <c r="L52" i="7"/>
  <c r="K53" i="7"/>
  <c r="K52" i="7"/>
  <c r="J53" i="7"/>
  <c r="J52" i="7"/>
  <c r="I53" i="7"/>
  <c r="I52" i="7"/>
  <c r="H53" i="7"/>
  <c r="H52" i="7"/>
  <c r="G53" i="7"/>
  <c r="G52" i="7"/>
  <c r="R52" i="7"/>
  <c r="V51" i="7"/>
  <c r="U51" i="7"/>
  <c r="U50" i="7"/>
  <c r="T51" i="7"/>
  <c r="T50" i="7"/>
  <c r="S51" i="7"/>
  <c r="S50" i="7"/>
  <c r="R51" i="7"/>
  <c r="R50" i="7"/>
  <c r="Q51" i="7"/>
  <c r="Q50" i="7"/>
  <c r="P51" i="7"/>
  <c r="P50" i="7"/>
  <c r="O51" i="7"/>
  <c r="O50" i="7"/>
  <c r="N51" i="7"/>
  <c r="N50" i="7"/>
  <c r="M51" i="7"/>
  <c r="M50" i="7"/>
  <c r="L51" i="7"/>
  <c r="L50" i="7"/>
  <c r="K51" i="7"/>
  <c r="K50" i="7"/>
  <c r="J51" i="7"/>
  <c r="J50" i="7"/>
  <c r="I51" i="7"/>
  <c r="I50" i="7"/>
  <c r="H51" i="7"/>
  <c r="H50" i="7"/>
  <c r="G51" i="7"/>
  <c r="G50" i="7"/>
  <c r="V50" i="7"/>
  <c r="V49" i="7"/>
  <c r="U49" i="7"/>
  <c r="T49" i="7"/>
  <c r="S49" i="7"/>
  <c r="R49" i="7"/>
  <c r="Q49" i="7"/>
  <c r="P49" i="7"/>
  <c r="O49" i="7"/>
  <c r="N49" i="7"/>
  <c r="M49" i="7"/>
  <c r="M46" i="7"/>
  <c r="L49" i="7"/>
  <c r="K49" i="7"/>
  <c r="J49" i="7"/>
  <c r="I49" i="7"/>
  <c r="H49" i="7"/>
  <c r="G49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V47" i="7"/>
  <c r="V46" i="7"/>
  <c r="U47" i="7"/>
  <c r="T47" i="7"/>
  <c r="S47" i="7"/>
  <c r="R47" i="7"/>
  <c r="Q47" i="7"/>
  <c r="P47" i="7"/>
  <c r="P46" i="7"/>
  <c r="O47" i="7"/>
  <c r="O46" i="7"/>
  <c r="N47" i="7"/>
  <c r="M47" i="7"/>
  <c r="L47" i="7"/>
  <c r="K47" i="7"/>
  <c r="J47" i="7"/>
  <c r="J46" i="7"/>
  <c r="I47" i="7"/>
  <c r="I46" i="7"/>
  <c r="H47" i="7"/>
  <c r="G47" i="7"/>
  <c r="V45" i="7"/>
  <c r="U45" i="7"/>
  <c r="U42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V44" i="7"/>
  <c r="U44" i="7"/>
  <c r="T44" i="7"/>
  <c r="S44" i="7"/>
  <c r="R44" i="7"/>
  <c r="Q44" i="7"/>
  <c r="P44" i="7"/>
  <c r="O44" i="7"/>
  <c r="N44" i="7"/>
  <c r="M44" i="7"/>
  <c r="M42" i="7"/>
  <c r="L44" i="7"/>
  <c r="K44" i="7"/>
  <c r="J44" i="7"/>
  <c r="I44" i="7"/>
  <c r="H44" i="7"/>
  <c r="G44" i="7"/>
  <c r="V43" i="7"/>
  <c r="U43" i="7"/>
  <c r="T43" i="7"/>
  <c r="T42" i="7"/>
  <c r="S43" i="7"/>
  <c r="R43" i="7"/>
  <c r="Q43" i="7"/>
  <c r="Q42" i="7"/>
  <c r="P43" i="7"/>
  <c r="O43" i="7"/>
  <c r="N43" i="7"/>
  <c r="N42" i="7"/>
  <c r="M43" i="7"/>
  <c r="L43" i="7"/>
  <c r="K43" i="7"/>
  <c r="J43" i="7"/>
  <c r="I43" i="7"/>
  <c r="I42" i="7"/>
  <c r="H43" i="7"/>
  <c r="G43" i="7"/>
  <c r="V41" i="7"/>
  <c r="V38" i="7"/>
  <c r="U41" i="7"/>
  <c r="T41" i="7"/>
  <c r="S41" i="7"/>
  <c r="R41" i="7"/>
  <c r="Q41" i="7"/>
  <c r="P41" i="7"/>
  <c r="P38" i="7"/>
  <c r="O41" i="7"/>
  <c r="N41" i="7"/>
  <c r="M41" i="7"/>
  <c r="L41" i="7"/>
  <c r="K41" i="7"/>
  <c r="J41" i="7"/>
  <c r="J38" i="7"/>
  <c r="I41" i="7"/>
  <c r="H41" i="7"/>
  <c r="G41" i="7"/>
  <c r="V40" i="7"/>
  <c r="U40" i="7"/>
  <c r="T40" i="7"/>
  <c r="S40" i="7"/>
  <c r="R40" i="7"/>
  <c r="Q40" i="7"/>
  <c r="P40" i="7"/>
  <c r="O40" i="7"/>
  <c r="O38" i="7"/>
  <c r="N40" i="7"/>
  <c r="M40" i="7"/>
  <c r="L40" i="7"/>
  <c r="K40" i="7"/>
  <c r="J40" i="7"/>
  <c r="I40" i="7"/>
  <c r="H40" i="7"/>
  <c r="G40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I38" i="7"/>
  <c r="H39" i="7"/>
  <c r="G39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S33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G33" i="7"/>
  <c r="V34" i="7"/>
  <c r="U34" i="7"/>
  <c r="T34" i="7"/>
  <c r="S34" i="7"/>
  <c r="R34" i="7"/>
  <c r="Q34" i="7"/>
  <c r="Q33" i="7"/>
  <c r="P34" i="7"/>
  <c r="P33" i="7"/>
  <c r="O34" i="7"/>
  <c r="N34" i="7"/>
  <c r="M34" i="7"/>
  <c r="M33" i="7"/>
  <c r="L34" i="7"/>
  <c r="K34" i="7"/>
  <c r="K33" i="7"/>
  <c r="J34" i="7"/>
  <c r="I34" i="7"/>
  <c r="H34" i="7"/>
  <c r="G34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V26" i="7"/>
  <c r="U26" i="7"/>
  <c r="T26" i="7"/>
  <c r="S26" i="7"/>
  <c r="R26" i="7"/>
  <c r="Q26" i="7"/>
  <c r="P26" i="7"/>
  <c r="O26" i="7"/>
  <c r="O24" i="7"/>
  <c r="N26" i="7"/>
  <c r="M26" i="7"/>
  <c r="L26" i="7"/>
  <c r="K26" i="7"/>
  <c r="J26" i="7"/>
  <c r="I26" i="7"/>
  <c r="H26" i="7"/>
  <c r="G26" i="7"/>
  <c r="V25" i="7"/>
  <c r="U25" i="7"/>
  <c r="T25" i="7"/>
  <c r="S25" i="7"/>
  <c r="R25" i="7"/>
  <c r="Q25" i="7"/>
  <c r="P25" i="7"/>
  <c r="O25" i="7"/>
  <c r="N25" i="7"/>
  <c r="N24" i="7"/>
  <c r="M25" i="7"/>
  <c r="L25" i="7"/>
  <c r="K25" i="7"/>
  <c r="J25" i="7"/>
  <c r="I25" i="7"/>
  <c r="H25" i="7"/>
  <c r="H24" i="7"/>
  <c r="G25" i="7"/>
  <c r="V23" i="7"/>
  <c r="U23" i="7"/>
  <c r="T23" i="7"/>
  <c r="S23" i="7"/>
  <c r="R23" i="7"/>
  <c r="Q23" i="7"/>
  <c r="P23" i="7"/>
  <c r="O23" i="7"/>
  <c r="N23" i="7"/>
  <c r="N21" i="7"/>
  <c r="M23" i="7"/>
  <c r="L23" i="7"/>
  <c r="K23" i="7"/>
  <c r="J23" i="7"/>
  <c r="I23" i="7"/>
  <c r="H23" i="7"/>
  <c r="G23" i="7"/>
  <c r="V22" i="7"/>
  <c r="V21" i="7"/>
  <c r="U22" i="7"/>
  <c r="U21" i="7"/>
  <c r="T22" i="7"/>
  <c r="T21" i="7"/>
  <c r="S22" i="7"/>
  <c r="S21" i="7"/>
  <c r="R22" i="7"/>
  <c r="R21" i="7"/>
  <c r="Q22" i="7"/>
  <c r="P22" i="7"/>
  <c r="P21" i="7"/>
  <c r="O22" i="7"/>
  <c r="O21" i="7"/>
  <c r="N22" i="7"/>
  <c r="M22" i="7"/>
  <c r="M21" i="7"/>
  <c r="L22" i="7"/>
  <c r="L21" i="7"/>
  <c r="K22" i="7"/>
  <c r="K21" i="7"/>
  <c r="J22" i="7"/>
  <c r="J21" i="7"/>
  <c r="I22" i="7"/>
  <c r="I21" i="7"/>
  <c r="H22" i="7"/>
  <c r="G22" i="7"/>
  <c r="V20" i="7"/>
  <c r="V19" i="7"/>
  <c r="U20" i="7"/>
  <c r="U19" i="7"/>
  <c r="T20" i="7"/>
  <c r="T19" i="7"/>
  <c r="S20" i="7"/>
  <c r="S19" i="7"/>
  <c r="R20" i="7"/>
  <c r="R19" i="7"/>
  <c r="Q20" i="7"/>
  <c r="P20" i="7"/>
  <c r="P19" i="7"/>
  <c r="O20" i="7"/>
  <c r="O19" i="7"/>
  <c r="N20" i="7"/>
  <c r="N19" i="7"/>
  <c r="M20" i="7"/>
  <c r="M19" i="7"/>
  <c r="L20" i="7"/>
  <c r="L19" i="7"/>
  <c r="K20" i="7"/>
  <c r="K19" i="7"/>
  <c r="J20" i="7"/>
  <c r="J19" i="7"/>
  <c r="I20" i="7"/>
  <c r="I19" i="7"/>
  <c r="H20" i="7"/>
  <c r="H19" i="7"/>
  <c r="G20" i="7"/>
  <c r="G19" i="7"/>
  <c r="Q19" i="7"/>
  <c r="V18" i="7"/>
  <c r="V17" i="7"/>
  <c r="U18" i="7"/>
  <c r="U17" i="7"/>
  <c r="T18" i="7"/>
  <c r="S18" i="7"/>
  <c r="S17" i="7"/>
  <c r="R18" i="7"/>
  <c r="R17" i="7"/>
  <c r="Q18" i="7"/>
  <c r="Q17" i="7"/>
  <c r="P18" i="7"/>
  <c r="P17" i="7"/>
  <c r="O18" i="7"/>
  <c r="O17" i="7"/>
  <c r="N18" i="7"/>
  <c r="N17" i="7"/>
  <c r="M18" i="7"/>
  <c r="M17" i="7"/>
  <c r="L18" i="7"/>
  <c r="L17" i="7"/>
  <c r="K18" i="7"/>
  <c r="K17" i="7"/>
  <c r="J18" i="7"/>
  <c r="J17" i="7"/>
  <c r="I18" i="7"/>
  <c r="I17" i="7"/>
  <c r="H18" i="7"/>
  <c r="H17" i="7"/>
  <c r="G18" i="7"/>
  <c r="G17" i="7"/>
  <c r="T17" i="7"/>
  <c r="V16" i="7"/>
  <c r="V14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V15" i="7"/>
  <c r="U15" i="7"/>
  <c r="U14" i="7"/>
  <c r="T15" i="7"/>
  <c r="S15" i="7"/>
  <c r="R15" i="7"/>
  <c r="R14" i="7"/>
  <c r="Q15" i="7"/>
  <c r="P15" i="7"/>
  <c r="O15" i="7"/>
  <c r="O14" i="7"/>
  <c r="N15" i="7"/>
  <c r="N14" i="7"/>
  <c r="M15" i="7"/>
  <c r="M14" i="7"/>
  <c r="L15" i="7"/>
  <c r="L14" i="7"/>
  <c r="K15" i="7"/>
  <c r="J15" i="7"/>
  <c r="J14" i="7"/>
  <c r="I15" i="7"/>
  <c r="I14" i="7"/>
  <c r="H15" i="7"/>
  <c r="G15" i="7"/>
  <c r="V13" i="7"/>
  <c r="V12" i="7"/>
  <c r="U13" i="7"/>
  <c r="U12" i="7"/>
  <c r="T13" i="7"/>
  <c r="T12" i="7"/>
  <c r="S13" i="7"/>
  <c r="S12" i="7"/>
  <c r="R13" i="7"/>
  <c r="R12" i="7"/>
  <c r="Q13" i="7"/>
  <c r="Q12" i="7"/>
  <c r="P13" i="7"/>
  <c r="P12" i="7"/>
  <c r="O13" i="7"/>
  <c r="O12" i="7"/>
  <c r="N13" i="7"/>
  <c r="M13" i="7"/>
  <c r="M12" i="7"/>
  <c r="L13" i="7"/>
  <c r="L12" i="7"/>
  <c r="K13" i="7"/>
  <c r="K12" i="7"/>
  <c r="J13" i="7"/>
  <c r="J12" i="7"/>
  <c r="I13" i="7"/>
  <c r="I12" i="7"/>
  <c r="H13" i="7"/>
  <c r="H12" i="7"/>
  <c r="G13" i="7"/>
  <c r="G12" i="7"/>
  <c r="N12" i="7"/>
  <c r="V11" i="7"/>
  <c r="V10" i="7"/>
  <c r="U11" i="7"/>
  <c r="U10" i="7"/>
  <c r="T11" i="7"/>
  <c r="S11" i="7"/>
  <c r="S10" i="7"/>
  <c r="R11" i="7"/>
  <c r="R10" i="7"/>
  <c r="Q11" i="7"/>
  <c r="P11" i="7"/>
  <c r="P10" i="7"/>
  <c r="O11" i="7"/>
  <c r="O10" i="7"/>
  <c r="N11" i="7"/>
  <c r="N10" i="7"/>
  <c r="M11" i="7"/>
  <c r="M10" i="7"/>
  <c r="L11" i="7"/>
  <c r="L10" i="7"/>
  <c r="K11" i="7"/>
  <c r="K10" i="7"/>
  <c r="J11" i="7"/>
  <c r="J10" i="7"/>
  <c r="I11" i="7"/>
  <c r="I10" i="7"/>
  <c r="H11" i="7"/>
  <c r="H10" i="7"/>
  <c r="G11" i="7"/>
  <c r="G10" i="7"/>
  <c r="T10" i="7"/>
  <c r="Q10" i="7"/>
  <c r="V9" i="7"/>
  <c r="U9" i="7"/>
  <c r="T9" i="7"/>
  <c r="S9" i="7"/>
  <c r="R9" i="7"/>
  <c r="Q9" i="7"/>
  <c r="Q7" i="7"/>
  <c r="P9" i="7"/>
  <c r="O9" i="7"/>
  <c r="N9" i="7"/>
  <c r="M9" i="7"/>
  <c r="L9" i="7"/>
  <c r="K9" i="7"/>
  <c r="J9" i="7"/>
  <c r="I9" i="7"/>
  <c r="H9" i="7"/>
  <c r="H7" i="7"/>
  <c r="G9" i="7"/>
  <c r="V8" i="7"/>
  <c r="U8" i="7"/>
  <c r="T8" i="7"/>
  <c r="S8" i="7"/>
  <c r="S7" i="7"/>
  <c r="R8" i="7"/>
  <c r="R7" i="7"/>
  <c r="Q8" i="7"/>
  <c r="P8" i="7"/>
  <c r="P7" i="7"/>
  <c r="O8" i="7"/>
  <c r="O7" i="7"/>
  <c r="N8" i="7"/>
  <c r="M8" i="7"/>
  <c r="L8" i="7"/>
  <c r="L7" i="7"/>
  <c r="K8" i="7"/>
  <c r="J8" i="7"/>
  <c r="J7" i="7"/>
  <c r="I8" i="7"/>
  <c r="I7" i="7"/>
  <c r="H8" i="7"/>
  <c r="G8" i="7"/>
  <c r="G7" i="7"/>
  <c r="V6" i="7"/>
  <c r="V5" i="7"/>
  <c r="U6" i="7"/>
  <c r="U5" i="7"/>
  <c r="T6" i="7"/>
  <c r="T5" i="7"/>
  <c r="S6" i="7"/>
  <c r="R6" i="7"/>
  <c r="R5" i="7"/>
  <c r="Q6" i="7"/>
  <c r="Q5" i="7"/>
  <c r="P6" i="7"/>
  <c r="O6" i="7"/>
  <c r="O5" i="7"/>
  <c r="N6" i="7"/>
  <c r="M6" i="7"/>
  <c r="M5" i="7"/>
  <c r="L6" i="7"/>
  <c r="L5" i="7"/>
  <c r="K6" i="7"/>
  <c r="K5" i="7"/>
  <c r="J6" i="7"/>
  <c r="J5" i="7"/>
  <c r="I6" i="7"/>
  <c r="I5" i="7"/>
  <c r="H6" i="7"/>
  <c r="H5" i="7"/>
  <c r="G6" i="7"/>
  <c r="G5" i="7"/>
  <c r="S5" i="7"/>
  <c r="P5" i="7"/>
  <c r="N5" i="7"/>
  <c r="Q64" i="7"/>
  <c r="T38" i="7"/>
  <c r="N67" i="7"/>
  <c r="H84" i="7"/>
  <c r="G14" i="7"/>
  <c r="G38" i="7"/>
  <c r="G87" i="7"/>
  <c r="L103" i="7"/>
  <c r="J98" i="7"/>
  <c r="V7" i="7"/>
  <c r="M87" i="7"/>
  <c r="N87" i="7"/>
  <c r="H67" i="7"/>
  <c r="R84" i="7"/>
  <c r="K103" i="7"/>
  <c r="P103" i="7"/>
  <c r="G98" i="7"/>
  <c r="G103" i="7"/>
  <c r="Q80" i="7"/>
  <c r="L106" i="7"/>
  <c r="L46" i="7"/>
  <c r="P98" i="7"/>
  <c r="Q98" i="7"/>
  <c r="O87" i="7"/>
  <c r="R98" i="7"/>
  <c r="M7" i="7"/>
  <c r="K42" i="7"/>
  <c r="M106" i="7"/>
  <c r="K7" i="7"/>
  <c r="L38" i="7"/>
  <c r="Q21" i="7"/>
  <c r="T46" i="7"/>
  <c r="J33" i="7"/>
  <c r="V60" i="7"/>
  <c r="V33" i="7"/>
  <c r="V52" i="7"/>
  <c r="V101" i="7"/>
  <c r="I161" i="2"/>
  <c r="K11" i="3"/>
  <c r="J12" i="3"/>
  <c r="I12" i="3"/>
  <c r="K12" i="3"/>
  <c r="H12" i="3"/>
  <c r="H13" i="3"/>
  <c r="H14" i="3"/>
  <c r="I14" i="3"/>
  <c r="J14" i="3"/>
  <c r="K14" i="3"/>
  <c r="H207" i="2"/>
  <c r="G207" i="2"/>
  <c r="F207" i="2"/>
  <c r="D207" i="2"/>
  <c r="C207" i="2"/>
  <c r="J211" i="2"/>
  <c r="K211" i="2"/>
  <c r="J212" i="2"/>
  <c r="K212" i="2"/>
  <c r="J214" i="2"/>
  <c r="K214" i="2"/>
  <c r="E211" i="2"/>
  <c r="E212" i="2"/>
  <c r="E214" i="2"/>
  <c r="H199" i="2"/>
  <c r="G199" i="2"/>
  <c r="F199" i="2"/>
  <c r="D199" i="2"/>
  <c r="C199" i="2"/>
  <c r="I203" i="2"/>
  <c r="J203" i="2"/>
  <c r="K203" i="2"/>
  <c r="I204" i="2"/>
  <c r="J204" i="2"/>
  <c r="K204" i="2"/>
  <c r="I205" i="2"/>
  <c r="J205" i="2"/>
  <c r="K205" i="2"/>
  <c r="I206" i="2"/>
  <c r="J206" i="2"/>
  <c r="K206" i="2"/>
  <c r="E203" i="2"/>
  <c r="E204" i="2"/>
  <c r="E205" i="2"/>
  <c r="E206" i="2"/>
  <c r="H195" i="2"/>
  <c r="G195" i="2"/>
  <c r="F195" i="2"/>
  <c r="D195" i="2"/>
  <c r="C195" i="2"/>
  <c r="J198" i="2"/>
  <c r="K198" i="2"/>
  <c r="I198" i="2"/>
  <c r="E198" i="2"/>
  <c r="E191" i="2"/>
  <c r="I194" i="2"/>
  <c r="J194" i="2"/>
  <c r="K194" i="2"/>
  <c r="E194" i="2"/>
  <c r="H181" i="2"/>
  <c r="G181" i="2"/>
  <c r="F181" i="2"/>
  <c r="D181" i="2"/>
  <c r="C181" i="2"/>
  <c r="I189" i="2"/>
  <c r="J189" i="2"/>
  <c r="K189" i="2"/>
  <c r="I190" i="2"/>
  <c r="J190" i="2"/>
  <c r="K190" i="2"/>
  <c r="E189" i="2"/>
  <c r="E190" i="2"/>
  <c r="H178" i="2"/>
  <c r="G178" i="2"/>
  <c r="F178" i="2"/>
  <c r="D178" i="2"/>
  <c r="C178" i="2"/>
  <c r="I180" i="2"/>
  <c r="J180" i="2"/>
  <c r="K180" i="2"/>
  <c r="E180" i="2"/>
  <c r="H175" i="2"/>
  <c r="G175" i="2"/>
  <c r="F175" i="2"/>
  <c r="D175" i="2"/>
  <c r="C175" i="2"/>
  <c r="J177" i="2"/>
  <c r="K177" i="2"/>
  <c r="I177" i="2"/>
  <c r="E177" i="2"/>
  <c r="H172" i="2"/>
  <c r="G172" i="2"/>
  <c r="F172" i="2"/>
  <c r="D172" i="2"/>
  <c r="C172" i="2"/>
  <c r="I174" i="2"/>
  <c r="J174" i="2"/>
  <c r="K174" i="2"/>
  <c r="E174" i="2"/>
  <c r="H167" i="2"/>
  <c r="G167" i="2"/>
  <c r="F167" i="2"/>
  <c r="D167" i="2"/>
  <c r="C167" i="2"/>
  <c r="I171" i="2"/>
  <c r="J171" i="2"/>
  <c r="K171" i="2"/>
  <c r="E171" i="2"/>
  <c r="H162" i="2"/>
  <c r="G162" i="2"/>
  <c r="I162" i="2"/>
  <c r="F162" i="2"/>
  <c r="D162" i="2"/>
  <c r="C162" i="2"/>
  <c r="I166" i="2"/>
  <c r="J166" i="2"/>
  <c r="K166" i="2"/>
  <c r="E166" i="2"/>
  <c r="J161" i="2"/>
  <c r="K161" i="2"/>
  <c r="E161" i="2"/>
  <c r="I159" i="2"/>
  <c r="J159" i="2"/>
  <c r="K159" i="2"/>
  <c r="E159" i="2"/>
  <c r="H151" i="2"/>
  <c r="G151" i="2"/>
  <c r="F151" i="2"/>
  <c r="D151" i="2"/>
  <c r="C151" i="2"/>
  <c r="I153" i="2"/>
  <c r="J153" i="2"/>
  <c r="K153" i="2"/>
  <c r="E153" i="2"/>
  <c r="H146" i="2"/>
  <c r="G146" i="2"/>
  <c r="F146" i="2"/>
  <c r="D146" i="2"/>
  <c r="E146" i="2"/>
  <c r="C146" i="2"/>
  <c r="I149" i="2"/>
  <c r="J149" i="2"/>
  <c r="K149" i="2"/>
  <c r="E149" i="2"/>
  <c r="I150" i="2"/>
  <c r="J150" i="2"/>
  <c r="K150" i="2"/>
  <c r="E150" i="2"/>
  <c r="I145" i="2"/>
  <c r="I144" i="2"/>
  <c r="J144" i="2"/>
  <c r="K144" i="2"/>
  <c r="E144" i="2"/>
  <c r="H140" i="2"/>
  <c r="G140" i="2"/>
  <c r="F140" i="2"/>
  <c r="D140" i="2"/>
  <c r="C140" i="2"/>
  <c r="J145" i="2"/>
  <c r="K145" i="2"/>
  <c r="E145" i="2"/>
  <c r="H128" i="2"/>
  <c r="G128" i="2"/>
  <c r="F128" i="2"/>
  <c r="D128" i="2"/>
  <c r="C128" i="2"/>
  <c r="E128" i="2"/>
  <c r="I139" i="2"/>
  <c r="J139" i="2"/>
  <c r="K139" i="2"/>
  <c r="E139" i="2"/>
  <c r="H122" i="2"/>
  <c r="G122" i="2"/>
  <c r="I122" i="2"/>
  <c r="F122" i="2"/>
  <c r="D122" i="2"/>
  <c r="C122" i="2"/>
  <c r="I126" i="2"/>
  <c r="J126" i="2"/>
  <c r="K126" i="2"/>
  <c r="I127" i="2"/>
  <c r="J127" i="2"/>
  <c r="K127" i="2"/>
  <c r="E126" i="2"/>
  <c r="E127" i="2"/>
  <c r="H104" i="2"/>
  <c r="G104" i="2"/>
  <c r="F104" i="2"/>
  <c r="D104" i="2"/>
  <c r="C104" i="2"/>
  <c r="I121" i="2"/>
  <c r="J121" i="2"/>
  <c r="K121" i="2"/>
  <c r="E121" i="2"/>
  <c r="H86" i="2"/>
  <c r="G86" i="2"/>
  <c r="F86" i="2"/>
  <c r="D86" i="2"/>
  <c r="C86" i="2"/>
  <c r="I102" i="2"/>
  <c r="J102" i="2"/>
  <c r="K102" i="2"/>
  <c r="I103" i="2"/>
  <c r="J103" i="2"/>
  <c r="K103" i="2"/>
  <c r="E102" i="2"/>
  <c r="E103" i="2"/>
  <c r="I97" i="2"/>
  <c r="J97" i="2"/>
  <c r="K97" i="2"/>
  <c r="E97" i="2"/>
  <c r="L212" i="2"/>
  <c r="I81" i="2"/>
  <c r="J81" i="2"/>
  <c r="K81" i="2"/>
  <c r="E81" i="2"/>
  <c r="I64" i="2"/>
  <c r="J64" i="2"/>
  <c r="K64" i="2"/>
  <c r="E64" i="2"/>
  <c r="I63" i="2"/>
  <c r="J63" i="2"/>
  <c r="K63" i="2"/>
  <c r="E63" i="2"/>
  <c r="K60" i="2"/>
  <c r="J60" i="2"/>
  <c r="I60" i="2"/>
  <c r="E60" i="2"/>
  <c r="K59" i="2"/>
  <c r="J59" i="2"/>
  <c r="I59" i="2"/>
  <c r="E59" i="2"/>
  <c r="E65" i="2"/>
  <c r="I65" i="2"/>
  <c r="J65" i="2"/>
  <c r="K65" i="2"/>
  <c r="I55" i="2"/>
  <c r="J55" i="2"/>
  <c r="K55" i="2"/>
  <c r="I56" i="2"/>
  <c r="J56" i="2"/>
  <c r="K56" i="2"/>
  <c r="E55" i="2"/>
  <c r="E56" i="2"/>
  <c r="H34" i="2"/>
  <c r="G34" i="2"/>
  <c r="F34" i="2"/>
  <c r="D34" i="2"/>
  <c r="C34" i="2"/>
  <c r="I80" i="2"/>
  <c r="J80" i="2"/>
  <c r="K80" i="2"/>
  <c r="I82" i="2"/>
  <c r="J82" i="2"/>
  <c r="K82" i="2"/>
  <c r="I84" i="2"/>
  <c r="J84" i="2"/>
  <c r="K84" i="2"/>
  <c r="I85" i="2"/>
  <c r="J85" i="2"/>
  <c r="K85" i="2"/>
  <c r="E80" i="2"/>
  <c r="E82" i="2"/>
  <c r="E84" i="2"/>
  <c r="E85" i="2"/>
  <c r="I57" i="2"/>
  <c r="J57" i="2"/>
  <c r="K57" i="2"/>
  <c r="I58" i="2"/>
  <c r="J58" i="2"/>
  <c r="K58" i="2"/>
  <c r="I62" i="2"/>
  <c r="J62" i="2"/>
  <c r="K62" i="2"/>
  <c r="E57" i="2"/>
  <c r="E58" i="2"/>
  <c r="E62" i="2"/>
  <c r="J52" i="2"/>
  <c r="K52" i="2"/>
  <c r="I52" i="2"/>
  <c r="E52" i="2"/>
  <c r="H27" i="2"/>
  <c r="G27" i="2"/>
  <c r="F27" i="2"/>
  <c r="D27" i="2"/>
  <c r="E27" i="2"/>
  <c r="C27" i="2"/>
  <c r="J33" i="2"/>
  <c r="K33" i="2"/>
  <c r="I33" i="2"/>
  <c r="E33" i="2"/>
  <c r="J14" i="2"/>
  <c r="K14" i="2"/>
  <c r="I14" i="2"/>
  <c r="E14" i="2"/>
  <c r="I90" i="5"/>
  <c r="J90" i="5"/>
  <c r="K90" i="5"/>
  <c r="L90" i="5"/>
  <c r="E90" i="5"/>
  <c r="F90" i="5"/>
  <c r="I44" i="5"/>
  <c r="J44" i="5"/>
  <c r="I89" i="5"/>
  <c r="J89" i="5"/>
  <c r="K89" i="5"/>
  <c r="M89" i="5"/>
  <c r="L89" i="5"/>
  <c r="E89" i="5"/>
  <c r="F89" i="5"/>
  <c r="I88" i="5"/>
  <c r="J88" i="5"/>
  <c r="K88" i="5"/>
  <c r="M88" i="5"/>
  <c r="L88" i="5"/>
  <c r="E88" i="5"/>
  <c r="F88" i="5"/>
  <c r="I86" i="5"/>
  <c r="J86" i="5"/>
  <c r="K86" i="5"/>
  <c r="M86" i="5"/>
  <c r="L86" i="5"/>
  <c r="E86" i="5"/>
  <c r="F86" i="5"/>
  <c r="I85" i="5"/>
  <c r="J85" i="5"/>
  <c r="K85" i="5"/>
  <c r="M85" i="5"/>
  <c r="L85" i="5"/>
  <c r="E85" i="5"/>
  <c r="F85" i="5"/>
  <c r="I84" i="5"/>
  <c r="J84" i="5"/>
  <c r="K84" i="5"/>
  <c r="M84" i="5"/>
  <c r="L84" i="5"/>
  <c r="E84" i="5"/>
  <c r="F84" i="5"/>
  <c r="H34" i="5"/>
  <c r="G34" i="5"/>
  <c r="I34" i="5"/>
  <c r="D34" i="5"/>
  <c r="C34" i="5"/>
  <c r="E34" i="5"/>
  <c r="I36" i="5"/>
  <c r="J36" i="5"/>
  <c r="K36" i="5"/>
  <c r="M36" i="5"/>
  <c r="L36" i="5"/>
  <c r="E36" i="5"/>
  <c r="F36" i="5"/>
  <c r="K58" i="5"/>
  <c r="M58" i="5"/>
  <c r="L58" i="5"/>
  <c r="E58" i="5"/>
  <c r="F58" i="5"/>
  <c r="I53" i="5"/>
  <c r="J53" i="5"/>
  <c r="K53" i="5"/>
  <c r="L53" i="5"/>
  <c r="E53" i="5"/>
  <c r="F53" i="5"/>
  <c r="I52" i="5"/>
  <c r="J52" i="5"/>
  <c r="K52" i="5"/>
  <c r="M52" i="5"/>
  <c r="L52" i="5"/>
  <c r="E52" i="5"/>
  <c r="F52" i="5"/>
  <c r="I49" i="5"/>
  <c r="K49" i="5"/>
  <c r="L49" i="5"/>
  <c r="E49" i="5"/>
  <c r="F49" i="5"/>
  <c r="F47" i="5"/>
  <c r="L47" i="5"/>
  <c r="K47" i="5"/>
  <c r="M47" i="5"/>
  <c r="I47" i="5"/>
  <c r="E47" i="5"/>
  <c r="G84" i="1"/>
  <c r="G83" i="1"/>
  <c r="H84" i="1"/>
  <c r="H83" i="1"/>
  <c r="K83" i="1"/>
  <c r="F84" i="1"/>
  <c r="F83" i="1"/>
  <c r="J85" i="1"/>
  <c r="K85" i="1"/>
  <c r="I85" i="1"/>
  <c r="E83" i="1"/>
  <c r="E84" i="1"/>
  <c r="E85" i="1"/>
  <c r="J100" i="1"/>
  <c r="K100" i="1"/>
  <c r="I100" i="1"/>
  <c r="E100" i="1"/>
  <c r="J99" i="1"/>
  <c r="L99" i="1"/>
  <c r="K99" i="1"/>
  <c r="I99" i="1"/>
  <c r="E99" i="1"/>
  <c r="J97" i="1"/>
  <c r="K97" i="1"/>
  <c r="I97" i="1"/>
  <c r="E97" i="1"/>
  <c r="K94" i="1"/>
  <c r="J94" i="1"/>
  <c r="I94" i="1"/>
  <c r="E94" i="1"/>
  <c r="J57" i="1"/>
  <c r="L57" i="1"/>
  <c r="K57" i="1"/>
  <c r="I57" i="1"/>
  <c r="E57" i="1"/>
  <c r="C8" i="5"/>
  <c r="D8" i="5"/>
  <c r="E8" i="5"/>
  <c r="G8" i="5"/>
  <c r="I8" i="5"/>
  <c r="H8" i="5"/>
  <c r="E9" i="5"/>
  <c r="F9" i="5"/>
  <c r="I9" i="5"/>
  <c r="J9" i="5"/>
  <c r="K9" i="5"/>
  <c r="L9" i="5"/>
  <c r="E10" i="5"/>
  <c r="F10" i="5"/>
  <c r="I10" i="5"/>
  <c r="J10" i="5"/>
  <c r="K10" i="5"/>
  <c r="K8" i="5"/>
  <c r="L10" i="5"/>
  <c r="N10" i="5"/>
  <c r="C13" i="5"/>
  <c r="E13" i="5"/>
  <c r="D13" i="5"/>
  <c r="G13" i="5"/>
  <c r="I13" i="5"/>
  <c r="H13" i="5"/>
  <c r="E14" i="5"/>
  <c r="F14" i="5"/>
  <c r="I14" i="5"/>
  <c r="J14" i="5"/>
  <c r="K14" i="5"/>
  <c r="L14" i="5"/>
  <c r="M14" i="5"/>
  <c r="E15" i="5"/>
  <c r="F15" i="5"/>
  <c r="I15" i="5"/>
  <c r="J15" i="5"/>
  <c r="K15" i="5"/>
  <c r="L15" i="5"/>
  <c r="C16" i="5"/>
  <c r="E16" i="5"/>
  <c r="D16" i="5"/>
  <c r="G16" i="5"/>
  <c r="H16" i="5"/>
  <c r="J16" i="5"/>
  <c r="E17" i="5"/>
  <c r="F17" i="5"/>
  <c r="I17" i="5"/>
  <c r="J17" i="5"/>
  <c r="K17" i="5"/>
  <c r="K16" i="5"/>
  <c r="L17" i="5"/>
  <c r="E18" i="5"/>
  <c r="F18" i="5"/>
  <c r="I18" i="5"/>
  <c r="J18" i="5"/>
  <c r="K18" i="5"/>
  <c r="L18" i="5"/>
  <c r="L16" i="5"/>
  <c r="E20" i="5"/>
  <c r="F20" i="5"/>
  <c r="I20" i="5"/>
  <c r="J20" i="5"/>
  <c r="K20" i="5"/>
  <c r="M20" i="5"/>
  <c r="L20" i="5"/>
  <c r="E21" i="5"/>
  <c r="F21" i="5"/>
  <c r="I21" i="5"/>
  <c r="J21" i="5"/>
  <c r="K21" i="5"/>
  <c r="L21" i="5"/>
  <c r="N21" i="5"/>
  <c r="E22" i="5"/>
  <c r="F22" i="5"/>
  <c r="I22" i="5"/>
  <c r="J22" i="5"/>
  <c r="K22" i="5"/>
  <c r="M22" i="5"/>
  <c r="L22" i="5"/>
  <c r="N22" i="5"/>
  <c r="E23" i="5"/>
  <c r="F23" i="5"/>
  <c r="I23" i="5"/>
  <c r="J23" i="5"/>
  <c r="K23" i="5"/>
  <c r="L23" i="5"/>
  <c r="C24" i="5"/>
  <c r="D24" i="5"/>
  <c r="E24" i="5"/>
  <c r="G24" i="5"/>
  <c r="I24" i="5"/>
  <c r="H24" i="5"/>
  <c r="E25" i="5"/>
  <c r="F25" i="5"/>
  <c r="I25" i="5"/>
  <c r="J25" i="5"/>
  <c r="K25" i="5"/>
  <c r="L25" i="5"/>
  <c r="E26" i="5"/>
  <c r="F26" i="5"/>
  <c r="I26" i="5"/>
  <c r="J26" i="5"/>
  <c r="K26" i="5"/>
  <c r="L26" i="5"/>
  <c r="N26" i="5"/>
  <c r="E27" i="5"/>
  <c r="F27" i="5"/>
  <c r="I27" i="5"/>
  <c r="J27" i="5"/>
  <c r="K27" i="5"/>
  <c r="M27" i="5"/>
  <c r="L27" i="5"/>
  <c r="C28" i="5"/>
  <c r="K28" i="5"/>
  <c r="D28" i="5"/>
  <c r="G28" i="5"/>
  <c r="G19" i="5"/>
  <c r="H28" i="5"/>
  <c r="E29" i="5"/>
  <c r="F29" i="5"/>
  <c r="I29" i="5"/>
  <c r="J29" i="5"/>
  <c r="K29" i="5"/>
  <c r="L29" i="5"/>
  <c r="E30" i="5"/>
  <c r="F30" i="5"/>
  <c r="I30" i="5"/>
  <c r="J30" i="5"/>
  <c r="K30" i="5"/>
  <c r="M30" i="5"/>
  <c r="L30" i="5"/>
  <c r="C31" i="5"/>
  <c r="E31" i="5"/>
  <c r="D31" i="5"/>
  <c r="G31" i="5"/>
  <c r="H31" i="5"/>
  <c r="E32" i="5"/>
  <c r="F32" i="5"/>
  <c r="I32" i="5"/>
  <c r="J32" i="5"/>
  <c r="K32" i="5"/>
  <c r="K31" i="5"/>
  <c r="M31" i="5"/>
  <c r="L32" i="5"/>
  <c r="E33" i="5"/>
  <c r="F33" i="5"/>
  <c r="I33" i="5"/>
  <c r="J33" i="5"/>
  <c r="K33" i="5"/>
  <c r="L33" i="5"/>
  <c r="E35" i="5"/>
  <c r="F35" i="5"/>
  <c r="F34" i="5"/>
  <c r="I35" i="5"/>
  <c r="J35" i="5"/>
  <c r="K35" i="5"/>
  <c r="M35" i="5"/>
  <c r="L35" i="5"/>
  <c r="E37" i="5"/>
  <c r="F37" i="5"/>
  <c r="I37" i="5"/>
  <c r="J37" i="5"/>
  <c r="K37" i="5"/>
  <c r="L37" i="5"/>
  <c r="C41" i="5"/>
  <c r="D41" i="5"/>
  <c r="G41" i="5"/>
  <c r="I41" i="5"/>
  <c r="H41" i="5"/>
  <c r="E42" i="5"/>
  <c r="F42" i="5"/>
  <c r="I42" i="5"/>
  <c r="J42" i="5"/>
  <c r="K42" i="5"/>
  <c r="L42" i="5"/>
  <c r="E43" i="5"/>
  <c r="F43" i="5"/>
  <c r="I43" i="5"/>
  <c r="J43" i="5"/>
  <c r="K43" i="5"/>
  <c r="L43" i="5"/>
  <c r="E44" i="5"/>
  <c r="F44" i="5"/>
  <c r="K44" i="5"/>
  <c r="L44" i="5"/>
  <c r="E48" i="5"/>
  <c r="F48" i="5"/>
  <c r="I48" i="5"/>
  <c r="K48" i="5"/>
  <c r="M48" i="5"/>
  <c r="L48" i="5"/>
  <c r="E50" i="5"/>
  <c r="F50" i="5"/>
  <c r="I50" i="5"/>
  <c r="K50" i="5"/>
  <c r="N50" i="5"/>
  <c r="L50" i="5"/>
  <c r="E51" i="5"/>
  <c r="F51" i="5"/>
  <c r="I51" i="5"/>
  <c r="J51" i="5"/>
  <c r="K51" i="5"/>
  <c r="L51" i="5"/>
  <c r="E54" i="5"/>
  <c r="F54" i="5"/>
  <c r="I54" i="5"/>
  <c r="J54" i="5"/>
  <c r="K54" i="5"/>
  <c r="M54" i="5"/>
  <c r="L54" i="5"/>
  <c r="E56" i="5"/>
  <c r="F56" i="5"/>
  <c r="I56" i="5"/>
  <c r="J56" i="5"/>
  <c r="K56" i="5"/>
  <c r="L56" i="5"/>
  <c r="E57" i="5"/>
  <c r="F57" i="5"/>
  <c r="K57" i="5"/>
  <c r="M57" i="5"/>
  <c r="L57" i="5"/>
  <c r="E60" i="5"/>
  <c r="F60" i="5"/>
  <c r="K60" i="5"/>
  <c r="M60" i="5"/>
  <c r="L60" i="5"/>
  <c r="E62" i="5"/>
  <c r="F62" i="5"/>
  <c r="K62" i="5"/>
  <c r="L62" i="5"/>
  <c r="H40" i="5"/>
  <c r="E66" i="5"/>
  <c r="E64" i="5"/>
  <c r="F66" i="5"/>
  <c r="I66" i="5"/>
  <c r="I64" i="5"/>
  <c r="J66" i="5"/>
  <c r="K66" i="5"/>
  <c r="K64" i="5"/>
  <c r="L66" i="5"/>
  <c r="E68" i="5"/>
  <c r="F68" i="5"/>
  <c r="I68" i="5"/>
  <c r="J68" i="5"/>
  <c r="K68" i="5"/>
  <c r="L68" i="5"/>
  <c r="E69" i="5"/>
  <c r="F69" i="5"/>
  <c r="I69" i="5"/>
  <c r="J69" i="5"/>
  <c r="K69" i="5"/>
  <c r="N69" i="5"/>
  <c r="L69" i="5"/>
  <c r="E70" i="5"/>
  <c r="F70" i="5"/>
  <c r="I70" i="5"/>
  <c r="J70" i="5"/>
  <c r="K70" i="5"/>
  <c r="L70" i="5"/>
  <c r="E71" i="5"/>
  <c r="F71" i="5"/>
  <c r="I71" i="5"/>
  <c r="J71" i="5"/>
  <c r="K71" i="5"/>
  <c r="N71" i="5"/>
  <c r="L71" i="5"/>
  <c r="E72" i="5"/>
  <c r="F72" i="5"/>
  <c r="I72" i="5"/>
  <c r="J72" i="5"/>
  <c r="K72" i="5"/>
  <c r="L72" i="5"/>
  <c r="E73" i="5"/>
  <c r="F73" i="5"/>
  <c r="I73" i="5"/>
  <c r="J73" i="5"/>
  <c r="K73" i="5"/>
  <c r="N73" i="5"/>
  <c r="L73" i="5"/>
  <c r="E74" i="5"/>
  <c r="F74" i="5"/>
  <c r="I74" i="5"/>
  <c r="J74" i="5"/>
  <c r="K74" i="5"/>
  <c r="L74" i="5"/>
  <c r="E75" i="5"/>
  <c r="F75" i="5"/>
  <c r="I75" i="5"/>
  <c r="J75" i="5"/>
  <c r="K75" i="5"/>
  <c r="N75" i="5"/>
  <c r="L75" i="5"/>
  <c r="E76" i="5"/>
  <c r="F76" i="5"/>
  <c r="I76" i="5"/>
  <c r="J76" i="5"/>
  <c r="K76" i="5"/>
  <c r="L76" i="5"/>
  <c r="C77" i="5"/>
  <c r="D77" i="5"/>
  <c r="G77" i="5"/>
  <c r="I77" i="5"/>
  <c r="H77" i="5"/>
  <c r="C78" i="5"/>
  <c r="C67" i="5"/>
  <c r="D78" i="5"/>
  <c r="G78" i="5"/>
  <c r="H78" i="5"/>
  <c r="E79" i="5"/>
  <c r="F79" i="5"/>
  <c r="I79" i="5"/>
  <c r="J79" i="5"/>
  <c r="K79" i="5"/>
  <c r="L79" i="5"/>
  <c r="E80" i="5"/>
  <c r="F80" i="5"/>
  <c r="I80" i="5"/>
  <c r="J80" i="5"/>
  <c r="K80" i="5"/>
  <c r="L80" i="5"/>
  <c r="E87" i="5"/>
  <c r="F87" i="5"/>
  <c r="I87" i="5"/>
  <c r="J87" i="5"/>
  <c r="K87" i="5"/>
  <c r="L87" i="5"/>
  <c r="E92" i="5"/>
  <c r="F92" i="5"/>
  <c r="I92" i="5"/>
  <c r="J92" i="5"/>
  <c r="K92" i="5"/>
  <c r="L92" i="5"/>
  <c r="N92" i="5"/>
  <c r="E93" i="5"/>
  <c r="F93" i="5"/>
  <c r="I93" i="5"/>
  <c r="J93" i="5"/>
  <c r="K93" i="5"/>
  <c r="L93" i="5"/>
  <c r="E94" i="5"/>
  <c r="F94" i="5"/>
  <c r="I94" i="5"/>
  <c r="J94" i="5"/>
  <c r="K94" i="5"/>
  <c r="L94" i="5"/>
  <c r="M94" i="5"/>
  <c r="C98" i="5"/>
  <c r="C97" i="5"/>
  <c r="D98" i="5"/>
  <c r="D97" i="5"/>
  <c r="G98" i="5"/>
  <c r="G97" i="5"/>
  <c r="H98" i="5"/>
  <c r="H97" i="5"/>
  <c r="E99" i="5"/>
  <c r="F99" i="5"/>
  <c r="I99" i="5"/>
  <c r="J99" i="5"/>
  <c r="K99" i="5"/>
  <c r="K98" i="5"/>
  <c r="L99" i="5"/>
  <c r="L98" i="5"/>
  <c r="E100" i="5"/>
  <c r="F100" i="5"/>
  <c r="I100" i="5"/>
  <c r="J100" i="5"/>
  <c r="K100" i="5"/>
  <c r="L100" i="5"/>
  <c r="N100" i="5"/>
  <c r="E102" i="5"/>
  <c r="F102" i="5"/>
  <c r="I102" i="5"/>
  <c r="J102" i="5"/>
  <c r="K102" i="5"/>
  <c r="L102" i="5"/>
  <c r="M102" i="5"/>
  <c r="E103" i="5"/>
  <c r="F103" i="5"/>
  <c r="I103" i="5"/>
  <c r="J103" i="5"/>
  <c r="K103" i="5"/>
  <c r="L103" i="5"/>
  <c r="M103" i="5"/>
  <c r="E104" i="5"/>
  <c r="F104" i="5"/>
  <c r="I104" i="5"/>
  <c r="J104" i="5"/>
  <c r="K104" i="5"/>
  <c r="L104" i="5"/>
  <c r="N104" i="5"/>
  <c r="E105" i="5"/>
  <c r="F105" i="5"/>
  <c r="I105" i="5"/>
  <c r="J105" i="5"/>
  <c r="K105" i="5"/>
  <c r="L105" i="5"/>
  <c r="N105" i="5"/>
  <c r="E106" i="5"/>
  <c r="F106" i="5"/>
  <c r="I106" i="5"/>
  <c r="J106" i="5"/>
  <c r="K106" i="5"/>
  <c r="L106" i="5"/>
  <c r="M106" i="5"/>
  <c r="C107" i="5"/>
  <c r="D107" i="5"/>
  <c r="G107" i="5"/>
  <c r="H107" i="5"/>
  <c r="E108" i="5"/>
  <c r="F108" i="5"/>
  <c r="I108" i="5"/>
  <c r="J108" i="5"/>
  <c r="K108" i="5"/>
  <c r="L108" i="5"/>
  <c r="M108" i="5"/>
  <c r="E109" i="5"/>
  <c r="F109" i="5"/>
  <c r="I109" i="5"/>
  <c r="J109" i="5"/>
  <c r="K109" i="5"/>
  <c r="L109" i="5"/>
  <c r="E110" i="5"/>
  <c r="F110" i="5"/>
  <c r="I110" i="5"/>
  <c r="J110" i="5"/>
  <c r="K110" i="5"/>
  <c r="L110" i="5"/>
  <c r="N110" i="5"/>
  <c r="E111" i="5"/>
  <c r="F111" i="5"/>
  <c r="I111" i="5"/>
  <c r="J111" i="5"/>
  <c r="K111" i="5"/>
  <c r="L111" i="5"/>
  <c r="E112" i="5"/>
  <c r="F112" i="5"/>
  <c r="I112" i="5"/>
  <c r="J112" i="5"/>
  <c r="K112" i="5"/>
  <c r="L112" i="5"/>
  <c r="M112" i="5"/>
  <c r="C113" i="5"/>
  <c r="D113" i="5"/>
  <c r="F113" i="5"/>
  <c r="G113" i="5"/>
  <c r="G101" i="5"/>
  <c r="H113" i="5"/>
  <c r="E114" i="5"/>
  <c r="F114" i="5"/>
  <c r="I114" i="5"/>
  <c r="J114" i="5"/>
  <c r="K114" i="5"/>
  <c r="L114" i="5"/>
  <c r="L113" i="5"/>
  <c r="E115" i="5"/>
  <c r="F115" i="5"/>
  <c r="I115" i="5"/>
  <c r="J115" i="5"/>
  <c r="K115" i="5"/>
  <c r="L115" i="5"/>
  <c r="C116" i="5"/>
  <c r="D116" i="5"/>
  <c r="G116" i="5"/>
  <c r="H116" i="5"/>
  <c r="I116" i="5"/>
  <c r="E117" i="5"/>
  <c r="F117" i="5"/>
  <c r="I117" i="5"/>
  <c r="J117" i="5"/>
  <c r="K117" i="5"/>
  <c r="L117" i="5"/>
  <c r="N117" i="5"/>
  <c r="E118" i="5"/>
  <c r="F118" i="5"/>
  <c r="I118" i="5"/>
  <c r="J118" i="5"/>
  <c r="K118" i="5"/>
  <c r="L118" i="5"/>
  <c r="M118" i="5"/>
  <c r="C119" i="5"/>
  <c r="D119" i="5"/>
  <c r="H119" i="5"/>
  <c r="E120" i="5"/>
  <c r="F120" i="5"/>
  <c r="I120" i="5"/>
  <c r="J120" i="5"/>
  <c r="K120" i="5"/>
  <c r="L120" i="5"/>
  <c r="E121" i="5"/>
  <c r="F121" i="5"/>
  <c r="I121" i="5"/>
  <c r="J121" i="5"/>
  <c r="K121" i="5"/>
  <c r="K119" i="5"/>
  <c r="L121" i="5"/>
  <c r="E122" i="5"/>
  <c r="F122" i="5"/>
  <c r="I122" i="5"/>
  <c r="J122" i="5"/>
  <c r="K122" i="5"/>
  <c r="L122" i="5"/>
  <c r="E123" i="5"/>
  <c r="F123" i="5"/>
  <c r="I123" i="5"/>
  <c r="J123" i="5"/>
  <c r="K123" i="5"/>
  <c r="M123" i="5"/>
  <c r="L123" i="5"/>
  <c r="E126" i="5"/>
  <c r="F126" i="5"/>
  <c r="I126" i="5"/>
  <c r="J126" i="5"/>
  <c r="K126" i="5"/>
  <c r="L126" i="5"/>
  <c r="I127" i="5"/>
  <c r="J127" i="5"/>
  <c r="E129" i="5"/>
  <c r="F129" i="5"/>
  <c r="I129" i="5"/>
  <c r="J129" i="5"/>
  <c r="K129" i="5"/>
  <c r="L129" i="5"/>
  <c r="L127" i="5"/>
  <c r="C130" i="5"/>
  <c r="E130" i="5"/>
  <c r="D130" i="5"/>
  <c r="G130" i="5"/>
  <c r="H130" i="5"/>
  <c r="E131" i="5"/>
  <c r="F131" i="5"/>
  <c r="I131" i="5"/>
  <c r="J131" i="5"/>
  <c r="K131" i="5"/>
  <c r="M131" i="5"/>
  <c r="L131" i="5"/>
  <c r="E132" i="5"/>
  <c r="F132" i="5"/>
  <c r="I132" i="5"/>
  <c r="J132" i="5"/>
  <c r="K132" i="5"/>
  <c r="L132" i="5"/>
  <c r="E134" i="5"/>
  <c r="F134" i="5"/>
  <c r="F133" i="5"/>
  <c r="I134" i="5"/>
  <c r="J134" i="5"/>
  <c r="J133" i="5"/>
  <c r="K134" i="5"/>
  <c r="L134" i="5"/>
  <c r="L133" i="5"/>
  <c r="E137" i="5"/>
  <c r="F137" i="5"/>
  <c r="I137" i="5"/>
  <c r="J137" i="5"/>
  <c r="K137" i="5"/>
  <c r="M137" i="5"/>
  <c r="L137" i="5"/>
  <c r="E139" i="5"/>
  <c r="F139" i="5"/>
  <c r="F138" i="5"/>
  <c r="I139" i="5"/>
  <c r="J139" i="5"/>
  <c r="K139" i="5"/>
  <c r="L139" i="5"/>
  <c r="M139" i="5"/>
  <c r="E140" i="5"/>
  <c r="F140" i="5"/>
  <c r="I140" i="5"/>
  <c r="J140" i="5"/>
  <c r="K140" i="5"/>
  <c r="L140" i="5"/>
  <c r="C141" i="5"/>
  <c r="D141" i="5"/>
  <c r="E141" i="5"/>
  <c r="G141" i="5"/>
  <c r="H141" i="5"/>
  <c r="J141" i="5"/>
  <c r="E142" i="5"/>
  <c r="F142" i="5"/>
  <c r="I142" i="5"/>
  <c r="J142" i="5"/>
  <c r="K142" i="5"/>
  <c r="L142" i="5"/>
  <c r="E143" i="5"/>
  <c r="F143" i="5"/>
  <c r="I143" i="5"/>
  <c r="J143" i="5"/>
  <c r="K143" i="5"/>
  <c r="L143" i="5"/>
  <c r="N143" i="5"/>
  <c r="E144" i="5"/>
  <c r="F144" i="5"/>
  <c r="I144" i="5"/>
  <c r="J144" i="5"/>
  <c r="K144" i="5"/>
  <c r="L144" i="5"/>
  <c r="E145" i="5"/>
  <c r="F145" i="5"/>
  <c r="I145" i="5"/>
  <c r="I141" i="5"/>
  <c r="J145" i="5"/>
  <c r="K145" i="5"/>
  <c r="L145" i="5"/>
  <c r="N145" i="5"/>
  <c r="C149" i="5"/>
  <c r="D149" i="5"/>
  <c r="G149" i="5"/>
  <c r="G148" i="5"/>
  <c r="H149" i="5"/>
  <c r="H148" i="5"/>
  <c r="E150" i="5"/>
  <c r="F150" i="5"/>
  <c r="E151" i="5"/>
  <c r="F151" i="5"/>
  <c r="G151" i="5"/>
  <c r="G150" i="5"/>
  <c r="H151" i="5"/>
  <c r="L151" i="5"/>
  <c r="E153" i="5"/>
  <c r="F153" i="5"/>
  <c r="I153" i="5"/>
  <c r="J153" i="5"/>
  <c r="K153" i="5"/>
  <c r="L153" i="5"/>
  <c r="E154" i="5"/>
  <c r="F154" i="5"/>
  <c r="I154" i="5"/>
  <c r="J154" i="5"/>
  <c r="K154" i="5"/>
  <c r="L154" i="5"/>
  <c r="E155" i="5"/>
  <c r="F155" i="5"/>
  <c r="I155" i="5"/>
  <c r="J155" i="5"/>
  <c r="K155" i="5"/>
  <c r="M155" i="5"/>
  <c r="L155" i="5"/>
  <c r="E156" i="5"/>
  <c r="F156" i="5"/>
  <c r="I156" i="5"/>
  <c r="J156" i="5"/>
  <c r="K156" i="5"/>
  <c r="N156" i="5"/>
  <c r="L156" i="5"/>
  <c r="E157" i="5"/>
  <c r="F157" i="5"/>
  <c r="I157" i="5"/>
  <c r="J157" i="5"/>
  <c r="K157" i="5"/>
  <c r="L157" i="5"/>
  <c r="B11" i="4"/>
  <c r="C11" i="4"/>
  <c r="D11" i="4"/>
  <c r="E11" i="4"/>
  <c r="F12" i="4"/>
  <c r="G12" i="4"/>
  <c r="F13" i="4"/>
  <c r="G13" i="4"/>
  <c r="F14" i="4"/>
  <c r="G14" i="4"/>
  <c r="F15" i="4"/>
  <c r="G15" i="4"/>
  <c r="F16" i="4"/>
  <c r="G16" i="4"/>
  <c r="C10" i="3"/>
  <c r="D10" i="3"/>
  <c r="D15" i="3"/>
  <c r="F10" i="3"/>
  <c r="F15" i="3"/>
  <c r="G10" i="3"/>
  <c r="G15" i="3"/>
  <c r="E11" i="3"/>
  <c r="H11" i="3"/>
  <c r="I11" i="3"/>
  <c r="J11" i="3"/>
  <c r="E13" i="3"/>
  <c r="I13" i="3"/>
  <c r="J13" i="3"/>
  <c r="K13" i="3"/>
  <c r="C15" i="3"/>
  <c r="C11" i="2"/>
  <c r="D11" i="2"/>
  <c r="F11" i="2"/>
  <c r="G11" i="2"/>
  <c r="H11" i="2"/>
  <c r="I11" i="2"/>
  <c r="E12" i="2"/>
  <c r="I12" i="2"/>
  <c r="J12" i="2"/>
  <c r="K12" i="2"/>
  <c r="E13" i="2"/>
  <c r="I13" i="2"/>
  <c r="J13" i="2"/>
  <c r="K13" i="2"/>
  <c r="E15" i="2"/>
  <c r="I15" i="2"/>
  <c r="J15" i="2"/>
  <c r="K15" i="2"/>
  <c r="L15" i="2"/>
  <c r="E16" i="2"/>
  <c r="I16" i="2"/>
  <c r="J16" i="2"/>
  <c r="K16" i="2"/>
  <c r="L16" i="2"/>
  <c r="C17" i="2"/>
  <c r="D17" i="2"/>
  <c r="F17" i="2"/>
  <c r="G17" i="2"/>
  <c r="H17" i="2"/>
  <c r="E18" i="2"/>
  <c r="I18" i="2"/>
  <c r="J18" i="2"/>
  <c r="L18" i="2"/>
  <c r="K18" i="2"/>
  <c r="E19" i="2"/>
  <c r="I19" i="2"/>
  <c r="J19" i="2"/>
  <c r="K19" i="2"/>
  <c r="E20" i="2"/>
  <c r="I20" i="2"/>
  <c r="J20" i="2"/>
  <c r="K20" i="2"/>
  <c r="E21" i="2"/>
  <c r="I21" i="2"/>
  <c r="J21" i="2"/>
  <c r="L21" i="2"/>
  <c r="K21" i="2"/>
  <c r="E22" i="2"/>
  <c r="I22" i="2"/>
  <c r="J22" i="2"/>
  <c r="K22" i="2"/>
  <c r="E23" i="2"/>
  <c r="I23" i="2"/>
  <c r="J23" i="2"/>
  <c r="K23" i="2"/>
  <c r="E25" i="2"/>
  <c r="I25" i="2"/>
  <c r="J25" i="2"/>
  <c r="L25" i="2"/>
  <c r="K25" i="2"/>
  <c r="I26" i="2"/>
  <c r="J26" i="2"/>
  <c r="K26" i="2"/>
  <c r="E28" i="2"/>
  <c r="I28" i="2"/>
  <c r="J28" i="2"/>
  <c r="K28" i="2"/>
  <c r="E29" i="2"/>
  <c r="I29" i="2"/>
  <c r="J29" i="2"/>
  <c r="K29" i="2"/>
  <c r="L29" i="2"/>
  <c r="E30" i="2"/>
  <c r="I30" i="2"/>
  <c r="J30" i="2"/>
  <c r="K30" i="2"/>
  <c r="E31" i="2"/>
  <c r="I31" i="2"/>
  <c r="J31" i="2"/>
  <c r="K31" i="2"/>
  <c r="E32" i="2"/>
  <c r="I32" i="2"/>
  <c r="J32" i="2"/>
  <c r="K32" i="2"/>
  <c r="E35" i="2"/>
  <c r="I35" i="2"/>
  <c r="J35" i="2"/>
  <c r="K35" i="2"/>
  <c r="E36" i="2"/>
  <c r="I36" i="2"/>
  <c r="J36" i="2"/>
  <c r="K36" i="2"/>
  <c r="E37" i="2"/>
  <c r="I37" i="2"/>
  <c r="J37" i="2"/>
  <c r="K37" i="2"/>
  <c r="L37" i="2"/>
  <c r="E38" i="2"/>
  <c r="I38" i="2"/>
  <c r="J38" i="2"/>
  <c r="K38" i="2"/>
  <c r="E39" i="2"/>
  <c r="I39" i="2"/>
  <c r="J39" i="2"/>
  <c r="K39" i="2"/>
  <c r="E40" i="2"/>
  <c r="I40" i="2"/>
  <c r="J40" i="2"/>
  <c r="K40" i="2"/>
  <c r="L40" i="2"/>
  <c r="E41" i="2"/>
  <c r="I41" i="2"/>
  <c r="J41" i="2"/>
  <c r="K41" i="2"/>
  <c r="E42" i="2"/>
  <c r="I42" i="2"/>
  <c r="J42" i="2"/>
  <c r="K42" i="2"/>
  <c r="E43" i="2"/>
  <c r="I43" i="2"/>
  <c r="J43" i="2"/>
  <c r="K43" i="2"/>
  <c r="E44" i="2"/>
  <c r="I44" i="2"/>
  <c r="J44" i="2"/>
  <c r="K44" i="2"/>
  <c r="E45" i="2"/>
  <c r="I45" i="2"/>
  <c r="J45" i="2"/>
  <c r="K45" i="2"/>
  <c r="E46" i="2"/>
  <c r="I46" i="2"/>
  <c r="J46" i="2"/>
  <c r="K46" i="2"/>
  <c r="E47" i="2"/>
  <c r="I47" i="2"/>
  <c r="J47" i="2"/>
  <c r="K47" i="2"/>
  <c r="E48" i="2"/>
  <c r="I48" i="2"/>
  <c r="J48" i="2"/>
  <c r="K48" i="2"/>
  <c r="E49" i="2"/>
  <c r="I49" i="2"/>
  <c r="J49" i="2"/>
  <c r="K49" i="2"/>
  <c r="E50" i="2"/>
  <c r="I50" i="2"/>
  <c r="J50" i="2"/>
  <c r="K50" i="2"/>
  <c r="E51" i="2"/>
  <c r="I51" i="2"/>
  <c r="J51" i="2"/>
  <c r="K51" i="2"/>
  <c r="E53" i="2"/>
  <c r="I53" i="2"/>
  <c r="J53" i="2"/>
  <c r="K53" i="2"/>
  <c r="E54" i="2"/>
  <c r="I54" i="2"/>
  <c r="J54" i="2"/>
  <c r="K54" i="2"/>
  <c r="E66" i="2"/>
  <c r="I66" i="2"/>
  <c r="J66" i="2"/>
  <c r="K66" i="2"/>
  <c r="E68" i="2"/>
  <c r="I68" i="2"/>
  <c r="J68" i="2"/>
  <c r="K68" i="2"/>
  <c r="L68" i="2"/>
  <c r="E69" i="2"/>
  <c r="I69" i="2"/>
  <c r="J69" i="2"/>
  <c r="K69" i="2"/>
  <c r="E70" i="2"/>
  <c r="I70" i="2"/>
  <c r="J70" i="2"/>
  <c r="K70" i="2"/>
  <c r="E71" i="2"/>
  <c r="I71" i="2"/>
  <c r="J71" i="2"/>
  <c r="K71" i="2"/>
  <c r="L71" i="2"/>
  <c r="E72" i="2"/>
  <c r="I72" i="2"/>
  <c r="J72" i="2"/>
  <c r="K72" i="2"/>
  <c r="E73" i="2"/>
  <c r="I73" i="2"/>
  <c r="J73" i="2"/>
  <c r="K73" i="2"/>
  <c r="E74" i="2"/>
  <c r="I74" i="2"/>
  <c r="J74" i="2"/>
  <c r="K74" i="2"/>
  <c r="E75" i="2"/>
  <c r="I75" i="2"/>
  <c r="J75" i="2"/>
  <c r="K75" i="2"/>
  <c r="E76" i="2"/>
  <c r="I76" i="2"/>
  <c r="J76" i="2"/>
  <c r="K76" i="2"/>
  <c r="E77" i="2"/>
  <c r="I77" i="2"/>
  <c r="J77" i="2"/>
  <c r="L77" i="2"/>
  <c r="K77" i="2"/>
  <c r="E78" i="2"/>
  <c r="I78" i="2"/>
  <c r="J78" i="2"/>
  <c r="K78" i="2"/>
  <c r="E79" i="2"/>
  <c r="I79" i="2"/>
  <c r="J79" i="2"/>
  <c r="K79" i="2"/>
  <c r="E87" i="2"/>
  <c r="I87" i="2"/>
  <c r="J87" i="2"/>
  <c r="K87" i="2"/>
  <c r="L87" i="2"/>
  <c r="E88" i="2"/>
  <c r="I88" i="2"/>
  <c r="J88" i="2"/>
  <c r="K88" i="2"/>
  <c r="E89" i="2"/>
  <c r="I89" i="2"/>
  <c r="J89" i="2"/>
  <c r="K89" i="2"/>
  <c r="E90" i="2"/>
  <c r="I90" i="2"/>
  <c r="J90" i="2"/>
  <c r="K90" i="2"/>
  <c r="L90" i="2"/>
  <c r="E91" i="2"/>
  <c r="I91" i="2"/>
  <c r="J91" i="2"/>
  <c r="K91" i="2"/>
  <c r="E92" i="2"/>
  <c r="I92" i="2"/>
  <c r="J92" i="2"/>
  <c r="K92" i="2"/>
  <c r="E93" i="2"/>
  <c r="I93" i="2"/>
  <c r="J93" i="2"/>
  <c r="K93" i="2"/>
  <c r="E94" i="2"/>
  <c r="I94" i="2"/>
  <c r="J94" i="2"/>
  <c r="K94" i="2"/>
  <c r="E95" i="2"/>
  <c r="I95" i="2"/>
  <c r="J95" i="2"/>
  <c r="K95" i="2"/>
  <c r="E96" i="2"/>
  <c r="I96" i="2"/>
  <c r="J96" i="2"/>
  <c r="K96" i="2"/>
  <c r="E98" i="2"/>
  <c r="I98" i="2"/>
  <c r="J98" i="2"/>
  <c r="K98" i="2"/>
  <c r="E99" i="2"/>
  <c r="I99" i="2"/>
  <c r="J99" i="2"/>
  <c r="K99" i="2"/>
  <c r="E100" i="2"/>
  <c r="I100" i="2"/>
  <c r="J100" i="2"/>
  <c r="K100" i="2"/>
  <c r="L100" i="2"/>
  <c r="E101" i="2"/>
  <c r="I101" i="2"/>
  <c r="J101" i="2"/>
  <c r="K101" i="2"/>
  <c r="E105" i="2"/>
  <c r="I105" i="2"/>
  <c r="J105" i="2"/>
  <c r="K105" i="2"/>
  <c r="E106" i="2"/>
  <c r="I106" i="2"/>
  <c r="J106" i="2"/>
  <c r="K106" i="2"/>
  <c r="E107" i="2"/>
  <c r="I107" i="2"/>
  <c r="J107" i="2"/>
  <c r="K107" i="2"/>
  <c r="E108" i="2"/>
  <c r="I108" i="2"/>
  <c r="J108" i="2"/>
  <c r="K108" i="2"/>
  <c r="E109" i="2"/>
  <c r="I109" i="2"/>
  <c r="J109" i="2"/>
  <c r="K109" i="2"/>
  <c r="E110" i="2"/>
  <c r="I110" i="2"/>
  <c r="J110" i="2"/>
  <c r="K110" i="2"/>
  <c r="E111" i="2"/>
  <c r="I111" i="2"/>
  <c r="J111" i="2"/>
  <c r="K111" i="2"/>
  <c r="E112" i="2"/>
  <c r="I112" i="2"/>
  <c r="J112" i="2"/>
  <c r="K112" i="2"/>
  <c r="E113" i="2"/>
  <c r="I113" i="2"/>
  <c r="J113" i="2"/>
  <c r="K113" i="2"/>
  <c r="E114" i="2"/>
  <c r="I114" i="2"/>
  <c r="J114" i="2"/>
  <c r="K114" i="2"/>
  <c r="E115" i="2"/>
  <c r="I115" i="2"/>
  <c r="J115" i="2"/>
  <c r="K115" i="2"/>
  <c r="E116" i="2"/>
  <c r="I116" i="2"/>
  <c r="J116" i="2"/>
  <c r="K116" i="2"/>
  <c r="E117" i="2"/>
  <c r="I117" i="2"/>
  <c r="J117" i="2"/>
  <c r="K117" i="2"/>
  <c r="E118" i="2"/>
  <c r="I118" i="2"/>
  <c r="J118" i="2"/>
  <c r="K118" i="2"/>
  <c r="E119" i="2"/>
  <c r="I119" i="2"/>
  <c r="J119" i="2"/>
  <c r="K119" i="2"/>
  <c r="E120" i="2"/>
  <c r="I120" i="2"/>
  <c r="J120" i="2"/>
  <c r="K120" i="2"/>
  <c r="E123" i="2"/>
  <c r="I123" i="2"/>
  <c r="J123" i="2"/>
  <c r="K123" i="2"/>
  <c r="E124" i="2"/>
  <c r="I124" i="2"/>
  <c r="J124" i="2"/>
  <c r="K124" i="2"/>
  <c r="E125" i="2"/>
  <c r="I125" i="2"/>
  <c r="J125" i="2"/>
  <c r="K125" i="2"/>
  <c r="E129" i="2"/>
  <c r="I129" i="2"/>
  <c r="J129" i="2"/>
  <c r="K129" i="2"/>
  <c r="E130" i="2"/>
  <c r="I130" i="2"/>
  <c r="J130" i="2"/>
  <c r="K130" i="2"/>
  <c r="E131" i="2"/>
  <c r="I131" i="2"/>
  <c r="J131" i="2"/>
  <c r="K131" i="2"/>
  <c r="E132" i="2"/>
  <c r="I132" i="2"/>
  <c r="J132" i="2"/>
  <c r="K132" i="2"/>
  <c r="E133" i="2"/>
  <c r="I133" i="2"/>
  <c r="J133" i="2"/>
  <c r="K133" i="2"/>
  <c r="E134" i="2"/>
  <c r="I134" i="2"/>
  <c r="J134" i="2"/>
  <c r="K134" i="2"/>
  <c r="E135" i="2"/>
  <c r="I135" i="2"/>
  <c r="J135" i="2"/>
  <c r="K135" i="2"/>
  <c r="E136" i="2"/>
  <c r="I136" i="2"/>
  <c r="J136" i="2"/>
  <c r="K136" i="2"/>
  <c r="E137" i="2"/>
  <c r="I137" i="2"/>
  <c r="J137" i="2"/>
  <c r="K137" i="2"/>
  <c r="E141" i="2"/>
  <c r="I141" i="2"/>
  <c r="J141" i="2"/>
  <c r="K141" i="2"/>
  <c r="E142" i="2"/>
  <c r="I142" i="2"/>
  <c r="J142" i="2"/>
  <c r="K142" i="2"/>
  <c r="E143" i="2"/>
  <c r="I143" i="2"/>
  <c r="J143" i="2"/>
  <c r="K143" i="2"/>
  <c r="E147" i="2"/>
  <c r="I147" i="2"/>
  <c r="J147" i="2"/>
  <c r="K147" i="2"/>
  <c r="E148" i="2"/>
  <c r="I148" i="2"/>
  <c r="J148" i="2"/>
  <c r="K148" i="2"/>
  <c r="I151" i="2"/>
  <c r="E152" i="2"/>
  <c r="I152" i="2"/>
  <c r="J152" i="2"/>
  <c r="K152" i="2"/>
  <c r="E156" i="2"/>
  <c r="I156" i="2"/>
  <c r="J156" i="2"/>
  <c r="K156" i="2"/>
  <c r="E157" i="2"/>
  <c r="I157" i="2"/>
  <c r="J157" i="2"/>
  <c r="K157" i="2"/>
  <c r="E158" i="2"/>
  <c r="I158" i="2"/>
  <c r="J158" i="2"/>
  <c r="K158" i="2"/>
  <c r="E160" i="2"/>
  <c r="I160" i="2"/>
  <c r="J160" i="2"/>
  <c r="K160" i="2"/>
  <c r="E163" i="2"/>
  <c r="I163" i="2"/>
  <c r="J163" i="2"/>
  <c r="K163" i="2"/>
  <c r="E164" i="2"/>
  <c r="I164" i="2"/>
  <c r="J164" i="2"/>
  <c r="K164" i="2"/>
  <c r="E165" i="2"/>
  <c r="I165" i="2"/>
  <c r="J165" i="2"/>
  <c r="K165" i="2"/>
  <c r="E168" i="2"/>
  <c r="I168" i="2"/>
  <c r="J168" i="2"/>
  <c r="L168" i="2"/>
  <c r="K168" i="2"/>
  <c r="E169" i="2"/>
  <c r="I169" i="2"/>
  <c r="J169" i="2"/>
  <c r="K169" i="2"/>
  <c r="E170" i="2"/>
  <c r="I170" i="2"/>
  <c r="J170" i="2"/>
  <c r="K170" i="2"/>
  <c r="E173" i="2"/>
  <c r="I173" i="2"/>
  <c r="J173" i="2"/>
  <c r="K173" i="2"/>
  <c r="E176" i="2"/>
  <c r="I176" i="2"/>
  <c r="J176" i="2"/>
  <c r="J175" i="2"/>
  <c r="K176" i="2"/>
  <c r="E179" i="2"/>
  <c r="I179" i="2"/>
  <c r="J179" i="2"/>
  <c r="K179" i="2"/>
  <c r="E182" i="2"/>
  <c r="I182" i="2"/>
  <c r="J182" i="2"/>
  <c r="K182" i="2"/>
  <c r="E183" i="2"/>
  <c r="I183" i="2"/>
  <c r="J183" i="2"/>
  <c r="K183" i="2"/>
  <c r="E184" i="2"/>
  <c r="I184" i="2"/>
  <c r="J184" i="2"/>
  <c r="K184" i="2"/>
  <c r="E185" i="2"/>
  <c r="I185" i="2"/>
  <c r="J185" i="2"/>
  <c r="L185" i="2"/>
  <c r="K185" i="2"/>
  <c r="E186" i="2"/>
  <c r="I186" i="2"/>
  <c r="J186" i="2"/>
  <c r="K186" i="2"/>
  <c r="E187" i="2"/>
  <c r="I187" i="2"/>
  <c r="J187" i="2"/>
  <c r="K187" i="2"/>
  <c r="E188" i="2"/>
  <c r="I188" i="2"/>
  <c r="J188" i="2"/>
  <c r="K188" i="2"/>
  <c r="E192" i="2"/>
  <c r="I192" i="2"/>
  <c r="J192" i="2"/>
  <c r="K192" i="2"/>
  <c r="E196" i="2"/>
  <c r="I196" i="2"/>
  <c r="J196" i="2"/>
  <c r="K196" i="2"/>
  <c r="E197" i="2"/>
  <c r="I197" i="2"/>
  <c r="J197" i="2"/>
  <c r="K197" i="2"/>
  <c r="E200" i="2"/>
  <c r="I200" i="2"/>
  <c r="J200" i="2"/>
  <c r="K200" i="2"/>
  <c r="E201" i="2"/>
  <c r="I201" i="2"/>
  <c r="J201" i="2"/>
  <c r="K201" i="2"/>
  <c r="E202" i="2"/>
  <c r="I202" i="2"/>
  <c r="J202" i="2"/>
  <c r="K202" i="2"/>
  <c r="E208" i="2"/>
  <c r="J208" i="2"/>
  <c r="K208" i="2"/>
  <c r="E209" i="2"/>
  <c r="J209" i="2"/>
  <c r="K209" i="2"/>
  <c r="L209" i="2"/>
  <c r="E210" i="2"/>
  <c r="J210" i="2"/>
  <c r="K210" i="2"/>
  <c r="C13" i="1"/>
  <c r="D13" i="1"/>
  <c r="F13" i="1"/>
  <c r="G13" i="1"/>
  <c r="I13" i="1"/>
  <c r="H13" i="1"/>
  <c r="E14" i="1"/>
  <c r="I14" i="1"/>
  <c r="J14" i="1"/>
  <c r="K14" i="1"/>
  <c r="O14" i="1"/>
  <c r="E15" i="1"/>
  <c r="I15" i="1"/>
  <c r="J15" i="1"/>
  <c r="L15" i="1"/>
  <c r="K15" i="1"/>
  <c r="E16" i="1"/>
  <c r="I16" i="1"/>
  <c r="J16" i="1"/>
  <c r="L16" i="1"/>
  <c r="K16" i="1"/>
  <c r="E17" i="1"/>
  <c r="J17" i="1"/>
  <c r="K17" i="1"/>
  <c r="E18" i="1"/>
  <c r="J18" i="1"/>
  <c r="K18" i="1"/>
  <c r="E19" i="1"/>
  <c r="J19" i="1"/>
  <c r="K19" i="1"/>
  <c r="C20" i="1"/>
  <c r="D20" i="1"/>
  <c r="F20" i="1"/>
  <c r="G20" i="1"/>
  <c r="I20" i="1"/>
  <c r="H20" i="1"/>
  <c r="E21" i="1"/>
  <c r="I21" i="1"/>
  <c r="J21" i="1"/>
  <c r="K21" i="1"/>
  <c r="E22" i="1"/>
  <c r="I22" i="1"/>
  <c r="J22" i="1"/>
  <c r="K22" i="1"/>
  <c r="E23" i="1"/>
  <c r="I23" i="1"/>
  <c r="J23" i="1"/>
  <c r="K23" i="1"/>
  <c r="E24" i="1"/>
  <c r="I24" i="1"/>
  <c r="J24" i="1"/>
  <c r="K24" i="1"/>
  <c r="E25" i="1"/>
  <c r="I25" i="1"/>
  <c r="J25" i="1"/>
  <c r="K25" i="1"/>
  <c r="L25" i="1"/>
  <c r="E26" i="1"/>
  <c r="I26" i="1"/>
  <c r="J26" i="1"/>
  <c r="K26" i="1"/>
  <c r="E27" i="1"/>
  <c r="I27" i="1"/>
  <c r="J27" i="1"/>
  <c r="K27" i="1"/>
  <c r="L27" i="1"/>
  <c r="E28" i="1"/>
  <c r="I28" i="1"/>
  <c r="J28" i="1"/>
  <c r="K28" i="1"/>
  <c r="L28" i="1"/>
  <c r="I29" i="1"/>
  <c r="C30" i="1"/>
  <c r="D30" i="1"/>
  <c r="F30" i="1"/>
  <c r="G30" i="1"/>
  <c r="I30" i="1"/>
  <c r="H30" i="1"/>
  <c r="E31" i="1"/>
  <c r="I31" i="1"/>
  <c r="J31" i="1"/>
  <c r="K31" i="1"/>
  <c r="E32" i="1"/>
  <c r="I32" i="1"/>
  <c r="J32" i="1"/>
  <c r="K32" i="1"/>
  <c r="E33" i="1"/>
  <c r="I33" i="1"/>
  <c r="J33" i="1"/>
  <c r="J30" i="1"/>
  <c r="K33" i="1"/>
  <c r="C34" i="1"/>
  <c r="D34" i="1"/>
  <c r="D29" i="1"/>
  <c r="K29" i="1"/>
  <c r="F34" i="1"/>
  <c r="G34" i="1"/>
  <c r="I34" i="1"/>
  <c r="H34" i="1"/>
  <c r="E35" i="1"/>
  <c r="I35" i="1"/>
  <c r="J35" i="1"/>
  <c r="K35" i="1"/>
  <c r="E36" i="1"/>
  <c r="I36" i="1"/>
  <c r="J36" i="1"/>
  <c r="K36" i="1"/>
  <c r="L36" i="1"/>
  <c r="E37" i="1"/>
  <c r="I37" i="1"/>
  <c r="J37" i="1"/>
  <c r="K37" i="1"/>
  <c r="C39" i="1"/>
  <c r="C38" i="1"/>
  <c r="E38" i="1"/>
  <c r="D39" i="1"/>
  <c r="D38" i="1"/>
  <c r="F39" i="1"/>
  <c r="F38" i="1"/>
  <c r="G39" i="1"/>
  <c r="G38" i="1"/>
  <c r="H39" i="1"/>
  <c r="H38" i="1"/>
  <c r="E40" i="1"/>
  <c r="I40" i="1"/>
  <c r="J40" i="1"/>
  <c r="K40" i="1"/>
  <c r="E41" i="1"/>
  <c r="I41" i="1"/>
  <c r="J41" i="1"/>
  <c r="K41" i="1"/>
  <c r="E42" i="1"/>
  <c r="I42" i="1"/>
  <c r="J42" i="1"/>
  <c r="L42" i="1"/>
  <c r="K42" i="1"/>
  <c r="C47" i="1"/>
  <c r="C46" i="1"/>
  <c r="D47" i="1"/>
  <c r="D46" i="1"/>
  <c r="F47" i="1"/>
  <c r="F46" i="1"/>
  <c r="G47" i="1"/>
  <c r="G46" i="1"/>
  <c r="H47" i="1"/>
  <c r="H46" i="1"/>
  <c r="E48" i="1"/>
  <c r="I48" i="1"/>
  <c r="J48" i="1"/>
  <c r="J47" i="1"/>
  <c r="K48" i="1"/>
  <c r="K47" i="1"/>
  <c r="K46" i="1"/>
  <c r="C50" i="1"/>
  <c r="D50" i="1"/>
  <c r="F50" i="1"/>
  <c r="G50" i="1"/>
  <c r="H50" i="1"/>
  <c r="E51" i="1"/>
  <c r="I51" i="1"/>
  <c r="J51" i="1"/>
  <c r="K51" i="1"/>
  <c r="E52" i="1"/>
  <c r="I52" i="1"/>
  <c r="J52" i="1"/>
  <c r="K52" i="1"/>
  <c r="E53" i="1"/>
  <c r="I53" i="1"/>
  <c r="J53" i="1"/>
  <c r="L53" i="1"/>
  <c r="K53" i="1"/>
  <c r="E54" i="1"/>
  <c r="I54" i="1"/>
  <c r="J54" i="1"/>
  <c r="K54" i="1"/>
  <c r="L54" i="1"/>
  <c r="E55" i="1"/>
  <c r="I55" i="1"/>
  <c r="J55" i="1"/>
  <c r="K55" i="1"/>
  <c r="E56" i="1"/>
  <c r="I56" i="1"/>
  <c r="J56" i="1"/>
  <c r="K56" i="1"/>
  <c r="E58" i="1"/>
  <c r="I58" i="1"/>
  <c r="J58" i="1"/>
  <c r="K58" i="1"/>
  <c r="L58" i="1"/>
  <c r="E59" i="1"/>
  <c r="I59" i="1"/>
  <c r="J59" i="1"/>
  <c r="K59" i="1"/>
  <c r="E60" i="1"/>
  <c r="I60" i="1"/>
  <c r="J60" i="1"/>
  <c r="K60" i="1"/>
  <c r="C61" i="1"/>
  <c r="D61" i="1"/>
  <c r="F61" i="1"/>
  <c r="F49" i="1"/>
  <c r="G61" i="1"/>
  <c r="I61" i="1"/>
  <c r="H61" i="1"/>
  <c r="E62" i="1"/>
  <c r="I62" i="1"/>
  <c r="J62" i="1"/>
  <c r="K62" i="1"/>
  <c r="K61" i="1"/>
  <c r="E63" i="1"/>
  <c r="I63" i="1"/>
  <c r="J63" i="1"/>
  <c r="K63" i="1"/>
  <c r="C65" i="1"/>
  <c r="D65" i="1"/>
  <c r="F65" i="1"/>
  <c r="G65" i="1"/>
  <c r="H65" i="1"/>
  <c r="I65" i="1"/>
  <c r="E66" i="1"/>
  <c r="I66" i="1"/>
  <c r="J66" i="1"/>
  <c r="K66" i="1"/>
  <c r="E67" i="1"/>
  <c r="I67" i="1"/>
  <c r="J67" i="1"/>
  <c r="L67" i="1"/>
  <c r="K67" i="1"/>
  <c r="E68" i="1"/>
  <c r="I68" i="1"/>
  <c r="J68" i="1"/>
  <c r="K68" i="1"/>
  <c r="C69" i="1"/>
  <c r="E69" i="1"/>
  <c r="D69" i="1"/>
  <c r="F69" i="1"/>
  <c r="F64" i="1"/>
  <c r="G69" i="1"/>
  <c r="H69" i="1"/>
  <c r="E70" i="1"/>
  <c r="I70" i="1"/>
  <c r="J70" i="1"/>
  <c r="J69" i="1"/>
  <c r="K70" i="1"/>
  <c r="K69" i="1"/>
  <c r="C72" i="1"/>
  <c r="E72" i="1"/>
  <c r="D72" i="1"/>
  <c r="F72" i="1"/>
  <c r="G72" i="1"/>
  <c r="H72" i="1"/>
  <c r="E73" i="1"/>
  <c r="I73" i="1"/>
  <c r="J73" i="1"/>
  <c r="K73" i="1"/>
  <c r="E74" i="1"/>
  <c r="I74" i="1"/>
  <c r="J74" i="1"/>
  <c r="K74" i="1"/>
  <c r="E75" i="1"/>
  <c r="I75" i="1"/>
  <c r="J75" i="1"/>
  <c r="K75" i="1"/>
  <c r="L75" i="1"/>
  <c r="E76" i="1"/>
  <c r="I76" i="1"/>
  <c r="J76" i="1"/>
  <c r="K76" i="1"/>
  <c r="C77" i="1"/>
  <c r="E77" i="1"/>
  <c r="D77" i="1"/>
  <c r="F77" i="1"/>
  <c r="G77" i="1"/>
  <c r="H77" i="1"/>
  <c r="E78" i="1"/>
  <c r="I78" i="1"/>
  <c r="J78" i="1"/>
  <c r="K78" i="1"/>
  <c r="E79" i="1"/>
  <c r="I79" i="1"/>
  <c r="J79" i="1"/>
  <c r="K79" i="1"/>
  <c r="C81" i="1"/>
  <c r="C80" i="1"/>
  <c r="E80" i="1"/>
  <c r="D81" i="1"/>
  <c r="D80" i="1"/>
  <c r="F81" i="1"/>
  <c r="G81" i="1"/>
  <c r="H81" i="1"/>
  <c r="E82" i="1"/>
  <c r="I82" i="1"/>
  <c r="J82" i="1"/>
  <c r="K82" i="1"/>
  <c r="C89" i="1"/>
  <c r="E89" i="1"/>
  <c r="D89" i="1"/>
  <c r="F89" i="1"/>
  <c r="G89" i="1"/>
  <c r="I89" i="1"/>
  <c r="H89" i="1"/>
  <c r="E90" i="1"/>
  <c r="I90" i="1"/>
  <c r="J90" i="1"/>
  <c r="K90" i="1"/>
  <c r="E91" i="1"/>
  <c r="I91" i="1"/>
  <c r="J91" i="1"/>
  <c r="K91" i="1"/>
  <c r="E92" i="1"/>
  <c r="J92" i="1"/>
  <c r="K92" i="1"/>
  <c r="L92" i="1"/>
  <c r="E95" i="1"/>
  <c r="I95" i="1"/>
  <c r="J95" i="1"/>
  <c r="K95" i="1"/>
  <c r="E96" i="1"/>
  <c r="I96" i="1"/>
  <c r="J96" i="1"/>
  <c r="K96" i="1"/>
  <c r="E98" i="1"/>
  <c r="I98" i="1"/>
  <c r="J98" i="1"/>
  <c r="K98" i="1"/>
  <c r="L98" i="1"/>
  <c r="E101" i="1"/>
  <c r="I101" i="1"/>
  <c r="J101" i="1"/>
  <c r="K101" i="1"/>
  <c r="E102" i="1"/>
  <c r="I102" i="1"/>
  <c r="J102" i="1"/>
  <c r="K102" i="1"/>
  <c r="E103" i="1"/>
  <c r="I103" i="1"/>
  <c r="J103" i="1"/>
  <c r="K103" i="1"/>
  <c r="L103" i="1"/>
  <c r="E104" i="1"/>
  <c r="I104" i="1"/>
  <c r="J104" i="1"/>
  <c r="K104" i="1"/>
  <c r="E105" i="1"/>
  <c r="I105" i="1"/>
  <c r="J105" i="1"/>
  <c r="K105" i="1"/>
  <c r="E106" i="1"/>
  <c r="I106" i="1"/>
  <c r="J106" i="1"/>
  <c r="K106" i="1"/>
  <c r="L106" i="1"/>
  <c r="I108" i="1"/>
  <c r="E110" i="1"/>
  <c r="I110" i="1"/>
  <c r="J110" i="1"/>
  <c r="J108" i="1"/>
  <c r="K110" i="1"/>
  <c r="M156" i="5"/>
  <c r="N80" i="5"/>
  <c r="N48" i="5"/>
  <c r="L35" i="1"/>
  <c r="E93" i="1"/>
  <c r="H49" i="1"/>
  <c r="L19" i="1"/>
  <c r="L63" i="1"/>
  <c r="L32" i="1"/>
  <c r="L31" i="1"/>
  <c r="H88" i="1"/>
  <c r="H87" i="1"/>
  <c r="L48" i="1"/>
  <c r="H12" i="1"/>
  <c r="F12" i="1"/>
  <c r="L90" i="1"/>
  <c r="I50" i="1"/>
  <c r="D71" i="1"/>
  <c r="J61" i="1"/>
  <c r="J81" i="1"/>
  <c r="J72" i="1"/>
  <c r="E30" i="1"/>
  <c r="G12" i="1"/>
  <c r="I12" i="1"/>
  <c r="E81" i="1"/>
  <c r="E39" i="1"/>
  <c r="C29" i="1"/>
  <c r="J29" i="1"/>
  <c r="J20" i="1"/>
  <c r="G11" i="4"/>
  <c r="F11" i="4"/>
  <c r="I10" i="3"/>
  <c r="I15" i="3"/>
  <c r="H10" i="3"/>
  <c r="J10" i="3"/>
  <c r="J15" i="3"/>
  <c r="K15" i="3"/>
  <c r="E15" i="3"/>
  <c r="E10" i="3"/>
  <c r="K10" i="3"/>
  <c r="F16" i="5"/>
  <c r="I113" i="5"/>
  <c r="K11" i="5"/>
  <c r="L31" i="5"/>
  <c r="J78" i="5"/>
  <c r="H67" i="5"/>
  <c r="N83" i="5"/>
  <c r="N56" i="5"/>
  <c r="M37" i="5"/>
  <c r="I130" i="5"/>
  <c r="M43" i="5"/>
  <c r="N134" i="5"/>
  <c r="M126" i="5"/>
  <c r="M122" i="5"/>
  <c r="F116" i="5"/>
  <c r="N111" i="5"/>
  <c r="N109" i="5"/>
  <c r="F130" i="5"/>
  <c r="N120" i="5"/>
  <c r="J64" i="5"/>
  <c r="N32" i="5"/>
  <c r="N29" i="5"/>
  <c r="K149" i="5"/>
  <c r="I107" i="5"/>
  <c r="N52" i="5"/>
  <c r="J149" i="5"/>
  <c r="E116" i="5"/>
  <c r="M134" i="5"/>
  <c r="M120" i="5"/>
  <c r="H101" i="5"/>
  <c r="N85" i="5"/>
  <c r="M145" i="5"/>
  <c r="N15" i="5"/>
  <c r="N43" i="5"/>
  <c r="J107" i="5"/>
  <c r="N122" i="5"/>
  <c r="N37" i="5"/>
  <c r="N27" i="5"/>
  <c r="M111" i="5"/>
  <c r="M109" i="5"/>
  <c r="C148" i="5"/>
  <c r="M132" i="5"/>
  <c r="M15" i="5"/>
  <c r="I31" i="5"/>
  <c r="N88" i="5"/>
  <c r="N17" i="5"/>
  <c r="K13" i="5"/>
  <c r="M33" i="5"/>
  <c r="J13" i="5"/>
  <c r="L34" i="5"/>
  <c r="N35" i="5"/>
  <c r="N34" i="5"/>
  <c r="N126" i="5"/>
  <c r="N55" i="5"/>
  <c r="N62" i="5"/>
  <c r="E149" i="5"/>
  <c r="M46" i="5"/>
  <c r="N132" i="5"/>
  <c r="I133" i="5"/>
  <c r="F141" i="5"/>
  <c r="F127" i="5"/>
  <c r="D148" i="5"/>
  <c r="I78" i="5"/>
  <c r="E113" i="5"/>
  <c r="N106" i="5"/>
  <c r="N112" i="5"/>
  <c r="K107" i="5"/>
  <c r="J24" i="5"/>
  <c r="L119" i="5"/>
  <c r="K116" i="5"/>
  <c r="M80" i="5"/>
  <c r="J98" i="5"/>
  <c r="N140" i="5"/>
  <c r="M92" i="5"/>
  <c r="F64" i="5"/>
  <c r="F149" i="5"/>
  <c r="N57" i="5"/>
  <c r="L130" i="5"/>
  <c r="N47" i="5"/>
  <c r="N94" i="5"/>
  <c r="F45" i="5"/>
  <c r="N46" i="5"/>
  <c r="E127" i="5"/>
  <c r="M68" i="5"/>
  <c r="N33" i="5"/>
  <c r="J31" i="5"/>
  <c r="M9" i="5"/>
  <c r="N102" i="5"/>
  <c r="N129" i="5"/>
  <c r="M110" i="5"/>
  <c r="M29" i="5"/>
  <c r="J154" i="2"/>
  <c r="H10" i="2"/>
  <c r="I199" i="2"/>
  <c r="I195" i="2"/>
  <c r="I104" i="2"/>
  <c r="L53" i="2"/>
  <c r="K154" i="2"/>
  <c r="I181" i="2"/>
  <c r="I172" i="2"/>
  <c r="L161" i="2"/>
  <c r="I154" i="2"/>
  <c r="L60" i="2"/>
  <c r="E172" i="2"/>
  <c r="L61" i="2"/>
  <c r="L143" i="2"/>
  <c r="L131" i="2"/>
  <c r="L125" i="2"/>
  <c r="L117" i="2"/>
  <c r="L114" i="2"/>
  <c r="L111" i="2"/>
  <c r="L105" i="2"/>
  <c r="L99" i="2"/>
  <c r="L95" i="2"/>
  <c r="L92" i="2"/>
  <c r="L79" i="2"/>
  <c r="L66" i="2"/>
  <c r="L51" i="2"/>
  <c r="L45" i="2"/>
  <c r="L42" i="2"/>
  <c r="L39" i="2"/>
  <c r="L23" i="2"/>
  <c r="L206" i="2"/>
  <c r="E11" i="2"/>
  <c r="I146" i="2"/>
  <c r="L144" i="2"/>
  <c r="L138" i="2"/>
  <c r="L141" i="2"/>
  <c r="L93" i="2"/>
  <c r="L74" i="2"/>
  <c r="I167" i="2"/>
  <c r="L137" i="2"/>
  <c r="L148" i="2"/>
  <c r="K151" i="2"/>
  <c r="L134" i="2"/>
  <c r="L108" i="2"/>
  <c r="L76" i="2"/>
  <c r="L101" i="2"/>
  <c r="L160" i="2"/>
  <c r="L63" i="2"/>
  <c r="L158" i="2"/>
  <c r="L98" i="2"/>
  <c r="L135" i="2"/>
  <c r="L132" i="2"/>
  <c r="L91" i="2"/>
  <c r="L28" i="2"/>
  <c r="L187" i="2"/>
  <c r="L24" i="2"/>
  <c r="L59" i="2"/>
  <c r="I34" i="2"/>
  <c r="L48" i="2"/>
  <c r="L36" i="2"/>
  <c r="I27" i="2"/>
  <c r="L32" i="2"/>
  <c r="L113" i="2"/>
  <c r="E104" i="2"/>
  <c r="L192" i="2"/>
  <c r="L169" i="2"/>
  <c r="L65" i="2"/>
  <c r="L147" i="2"/>
  <c r="K172" i="2"/>
  <c r="J27" i="2"/>
  <c r="I86" i="2"/>
  <c r="L120" i="2"/>
  <c r="L20" i="2"/>
  <c r="I17" i="2"/>
  <c r="G10" i="2"/>
  <c r="F10" i="2"/>
  <c r="F215" i="2"/>
  <c r="L214" i="2"/>
  <c r="J207" i="2"/>
  <c r="E207" i="2"/>
  <c r="L205" i="2"/>
  <c r="E199" i="2"/>
  <c r="L200" i="2"/>
  <c r="L198" i="2"/>
  <c r="E195" i="2"/>
  <c r="L197" i="2"/>
  <c r="L196" i="2"/>
  <c r="L194" i="2"/>
  <c r="L190" i="2"/>
  <c r="E181" i="2"/>
  <c r="L184" i="2"/>
  <c r="J181" i="2"/>
  <c r="E178" i="2"/>
  <c r="K167" i="2"/>
  <c r="L165" i="2"/>
  <c r="E162" i="2"/>
  <c r="E151" i="2"/>
  <c r="L150" i="2"/>
  <c r="L145" i="2"/>
  <c r="E140" i="2"/>
  <c r="L139" i="2"/>
  <c r="L130" i="2"/>
  <c r="L127" i="2"/>
  <c r="L124" i="2"/>
  <c r="L119" i="2"/>
  <c r="L116" i="2"/>
  <c r="L110" i="2"/>
  <c r="L107" i="2"/>
  <c r="L106" i="2"/>
  <c r="L102" i="2"/>
  <c r="E86" i="2"/>
  <c r="L89" i="2"/>
  <c r="L202" i="2"/>
  <c r="K146" i="2"/>
  <c r="L85" i="2"/>
  <c r="L96" i="2"/>
  <c r="L123" i="2"/>
  <c r="J172" i="2"/>
  <c r="L204" i="2"/>
  <c r="I191" i="2"/>
  <c r="L14" i="2"/>
  <c r="L67" i="2"/>
  <c r="L176" i="2"/>
  <c r="L153" i="2"/>
  <c r="L177" i="2"/>
  <c r="L191" i="2"/>
  <c r="L164" i="2"/>
  <c r="L22" i="2"/>
  <c r="I140" i="2"/>
  <c r="I178" i="2"/>
  <c r="L136" i="2"/>
  <c r="L133" i="2"/>
  <c r="L78" i="2"/>
  <c r="L75" i="2"/>
  <c r="L72" i="2"/>
  <c r="L54" i="2"/>
  <c r="L41" i="2"/>
  <c r="L35" i="2"/>
  <c r="L30" i="2"/>
  <c r="E17" i="2"/>
  <c r="L80" i="2"/>
  <c r="L211" i="2"/>
  <c r="L182" i="2"/>
  <c r="L152" i="2"/>
  <c r="L26" i="2"/>
  <c r="L103" i="2"/>
  <c r="L121" i="2"/>
  <c r="L149" i="2"/>
  <c r="L174" i="2"/>
  <c r="L201" i="2"/>
  <c r="J128" i="2"/>
  <c r="L118" i="2"/>
  <c r="L115" i="2"/>
  <c r="L112" i="2"/>
  <c r="L126" i="2"/>
  <c r="J195" i="2"/>
  <c r="J162" i="2"/>
  <c r="I175" i="2"/>
  <c r="L157" i="2"/>
  <c r="I128" i="2"/>
  <c r="L171" i="2"/>
  <c r="L170" i="2"/>
  <c r="L70" i="2"/>
  <c r="K162" i="2"/>
  <c r="E167" i="2"/>
  <c r="K181" i="2"/>
  <c r="K175" i="2"/>
  <c r="L175" i="2"/>
  <c r="K199" i="2"/>
  <c r="L82" i="2"/>
  <c r="L84" i="2"/>
  <c r="L129" i="2"/>
  <c r="L186" i="2"/>
  <c r="L183" i="2"/>
  <c r="J104" i="2"/>
  <c r="L12" i="2"/>
  <c r="L81" i="2"/>
  <c r="L97" i="2"/>
  <c r="L189" i="2"/>
  <c r="K140" i="2"/>
  <c r="L55" i="2"/>
  <c r="L64" i="2"/>
  <c r="L154" i="2"/>
  <c r="L62" i="2"/>
  <c r="K195" i="2"/>
  <c r="L159" i="2"/>
  <c r="L56" i="2"/>
  <c r="L210" i="2"/>
  <c r="L188" i="2"/>
  <c r="E154" i="2"/>
  <c r="E175" i="2"/>
  <c r="L180" i="2"/>
  <c r="L163" i="2"/>
  <c r="K207" i="2"/>
  <c r="J140" i="2"/>
  <c r="J122" i="2"/>
  <c r="L73" i="2"/>
  <c r="L31" i="2"/>
  <c r="J151" i="2"/>
  <c r="K104" i="2"/>
  <c r="K11" i="2"/>
  <c r="L19" i="2"/>
  <c r="K178" i="2"/>
  <c r="J86" i="2"/>
  <c r="K86" i="2"/>
  <c r="L57" i="2"/>
  <c r="L166" i="2"/>
  <c r="J17" i="2"/>
  <c r="L208" i="2"/>
  <c r="J178" i="2"/>
  <c r="K122" i="2"/>
  <c r="L69" i="2"/>
  <c r="L47" i="2"/>
  <c r="L52" i="2"/>
  <c r="E122" i="2"/>
  <c r="E34" i="2"/>
  <c r="L58" i="2"/>
  <c r="L49" i="2"/>
  <c r="L44" i="2"/>
  <c r="L43" i="2"/>
  <c r="L46" i="2"/>
  <c r="L50" i="2"/>
  <c r="K34" i="2"/>
  <c r="L38" i="2"/>
  <c r="L33" i="2"/>
  <c r="K27" i="2"/>
  <c r="J34" i="2"/>
  <c r="K17" i="2"/>
  <c r="L88" i="2"/>
  <c r="L13" i="2"/>
  <c r="L156" i="2"/>
  <c r="C10" i="2"/>
  <c r="C215" i="2"/>
  <c r="L173" i="2"/>
  <c r="J199" i="2"/>
  <c r="L203" i="2"/>
  <c r="J167" i="2"/>
  <c r="L109" i="2"/>
  <c r="L94" i="2"/>
  <c r="J146" i="2"/>
  <c r="K128" i="2"/>
  <c r="L179" i="2"/>
  <c r="L142" i="2"/>
  <c r="H215" i="2"/>
  <c r="D10" i="2"/>
  <c r="D215" i="2"/>
  <c r="J11" i="2"/>
  <c r="K108" i="1"/>
  <c r="L78" i="1"/>
  <c r="L23" i="1"/>
  <c r="F71" i="1"/>
  <c r="J65" i="1"/>
  <c r="J64" i="1"/>
  <c r="I93" i="1"/>
  <c r="J43" i="1"/>
  <c r="L43" i="1"/>
  <c r="E13" i="1"/>
  <c r="J84" i="1"/>
  <c r="D88" i="1"/>
  <c r="D87" i="1"/>
  <c r="I69" i="1"/>
  <c r="K38" i="1"/>
  <c r="L105" i="1"/>
  <c r="L85" i="1"/>
  <c r="J77" i="1"/>
  <c r="J71" i="1"/>
  <c r="I72" i="1"/>
  <c r="L76" i="1"/>
  <c r="L74" i="1"/>
  <c r="H71" i="1"/>
  <c r="G71" i="1"/>
  <c r="L73" i="1"/>
  <c r="L70" i="1"/>
  <c r="J46" i="1"/>
  <c r="L46" i="1"/>
  <c r="L47" i="1"/>
  <c r="L61" i="1"/>
  <c r="L68" i="1"/>
  <c r="L52" i="1"/>
  <c r="I39" i="1"/>
  <c r="L24" i="1"/>
  <c r="E108" i="1"/>
  <c r="J93" i="1"/>
  <c r="K34" i="1"/>
  <c r="L69" i="1"/>
  <c r="E47" i="1"/>
  <c r="E34" i="1"/>
  <c r="E61" i="1"/>
  <c r="K81" i="1"/>
  <c r="K80" i="1"/>
  <c r="L66" i="1"/>
  <c r="E65" i="1"/>
  <c r="L51" i="1"/>
  <c r="K72" i="1"/>
  <c r="L72" i="1"/>
  <c r="L102" i="1"/>
  <c r="L96" i="1"/>
  <c r="L82" i="1"/>
  <c r="L94" i="1"/>
  <c r="C88" i="1"/>
  <c r="C87" i="1"/>
  <c r="K77" i="1"/>
  <c r="F45" i="1"/>
  <c r="L40" i="1"/>
  <c r="J89" i="1"/>
  <c r="J34" i="1"/>
  <c r="E20" i="1"/>
  <c r="F80" i="1"/>
  <c r="C49" i="1"/>
  <c r="I84" i="1"/>
  <c r="G88" i="1"/>
  <c r="G87" i="1"/>
  <c r="I87" i="1"/>
  <c r="L59" i="1"/>
  <c r="L55" i="1"/>
  <c r="L41" i="1"/>
  <c r="G64" i="1"/>
  <c r="F11" i="1"/>
  <c r="L33" i="1"/>
  <c r="L21" i="1"/>
  <c r="I38" i="1"/>
  <c r="L108" i="1"/>
  <c r="L107" i="1"/>
  <c r="K93" i="1"/>
  <c r="J83" i="1"/>
  <c r="G80" i="1"/>
  <c r="I83" i="1"/>
  <c r="G11" i="1"/>
  <c r="I46" i="1"/>
  <c r="L81" i="1"/>
  <c r="E46" i="1"/>
  <c r="L79" i="1"/>
  <c r="K65" i="1"/>
  <c r="L65" i="1"/>
  <c r="L104" i="1"/>
  <c r="L101" i="1"/>
  <c r="L95" i="1"/>
  <c r="L26" i="1"/>
  <c r="L17" i="1"/>
  <c r="J13" i="1"/>
  <c r="J12" i="1"/>
  <c r="K13" i="1"/>
  <c r="I47" i="1"/>
  <c r="J39" i="1"/>
  <c r="K39" i="1"/>
  <c r="C71" i="1"/>
  <c r="E71" i="1"/>
  <c r="C12" i="1"/>
  <c r="C11" i="1"/>
  <c r="L110" i="1"/>
  <c r="C64" i="1"/>
  <c r="H64" i="1"/>
  <c r="K84" i="1"/>
  <c r="L84" i="1"/>
  <c r="K20" i="1"/>
  <c r="L20" i="1"/>
  <c r="K50" i="1"/>
  <c r="K49" i="1"/>
  <c r="E50" i="1"/>
  <c r="L60" i="1"/>
  <c r="L56" i="1"/>
  <c r="L97" i="1"/>
  <c r="I81" i="1"/>
  <c r="K30" i="1"/>
  <c r="L30" i="1"/>
  <c r="L22" i="1"/>
  <c r="L62" i="1"/>
  <c r="I77" i="1"/>
  <c r="L91" i="1"/>
  <c r="L18" i="1"/>
  <c r="H80" i="1"/>
  <c r="G49" i="1"/>
  <c r="I49" i="1"/>
  <c r="K89" i="1"/>
  <c r="D64" i="1"/>
  <c r="L100" i="1"/>
  <c r="D49" i="1"/>
  <c r="J50" i="1"/>
  <c r="L37" i="1"/>
  <c r="L29" i="1"/>
  <c r="E29" i="1"/>
  <c r="D12" i="1"/>
  <c r="D11" i="1"/>
  <c r="L14" i="1"/>
  <c r="F148" i="5"/>
  <c r="I10" i="2"/>
  <c r="L172" i="2"/>
  <c r="L167" i="2"/>
  <c r="L151" i="2"/>
  <c r="L128" i="2"/>
  <c r="L162" i="2"/>
  <c r="G215" i="2"/>
  <c r="I215" i="2"/>
  <c r="L27" i="2"/>
  <c r="L181" i="2"/>
  <c r="L199" i="2"/>
  <c r="L207" i="2"/>
  <c r="L178" i="2"/>
  <c r="L140" i="2"/>
  <c r="L122" i="2"/>
  <c r="L104" i="2"/>
  <c r="L195" i="2"/>
  <c r="L146" i="2"/>
  <c r="L17" i="2"/>
  <c r="L34" i="2"/>
  <c r="L86" i="2"/>
  <c r="E215" i="2"/>
  <c r="E10" i="2"/>
  <c r="K10" i="2"/>
  <c r="K215" i="2"/>
  <c r="L11" i="2"/>
  <c r="J10" i="2"/>
  <c r="E87" i="1"/>
  <c r="K12" i="1"/>
  <c r="K11" i="1"/>
  <c r="L93" i="1"/>
  <c r="J88" i="1"/>
  <c r="J87" i="1"/>
  <c r="L34" i="1"/>
  <c r="J38" i="1"/>
  <c r="I71" i="1"/>
  <c r="K71" i="1"/>
  <c r="L71" i="1"/>
  <c r="H45" i="1"/>
  <c r="I64" i="1"/>
  <c r="L89" i="1"/>
  <c r="I88" i="1"/>
  <c r="E12" i="1"/>
  <c r="F86" i="1"/>
  <c r="F111" i="1"/>
  <c r="D10" i="4"/>
  <c r="E88" i="1"/>
  <c r="L77" i="1"/>
  <c r="G45" i="1"/>
  <c r="C45" i="1"/>
  <c r="L13" i="1"/>
  <c r="H11" i="1"/>
  <c r="C86" i="1"/>
  <c r="C111" i="1"/>
  <c r="B10" i="4"/>
  <c r="E64" i="1"/>
  <c r="L39" i="1"/>
  <c r="L38" i="1"/>
  <c r="I80" i="1"/>
  <c r="K64" i="1"/>
  <c r="L64" i="1"/>
  <c r="L83" i="1"/>
  <c r="J80" i="1"/>
  <c r="L80" i="1"/>
  <c r="K88" i="1"/>
  <c r="D45" i="1"/>
  <c r="E45" i="1"/>
  <c r="E49" i="1"/>
  <c r="J49" i="1"/>
  <c r="L50" i="1"/>
  <c r="E11" i="1"/>
  <c r="L10" i="2"/>
  <c r="J215" i="2"/>
  <c r="L215" i="2"/>
  <c r="L12" i="1"/>
  <c r="K45" i="1"/>
  <c r="I45" i="1"/>
  <c r="H86" i="1"/>
  <c r="H111" i="1"/>
  <c r="E10" i="4"/>
  <c r="F10" i="4"/>
  <c r="J11" i="1"/>
  <c r="L11" i="1"/>
  <c r="G86" i="1"/>
  <c r="G111" i="1"/>
  <c r="I11" i="1"/>
  <c r="K86" i="1"/>
  <c r="K87" i="1"/>
  <c r="L87" i="1"/>
  <c r="L88" i="1"/>
  <c r="D86" i="1"/>
  <c r="L49" i="1"/>
  <c r="J45" i="1"/>
  <c r="L45" i="1"/>
  <c r="I111" i="1"/>
  <c r="J86" i="1"/>
  <c r="L86" i="1"/>
  <c r="I86" i="1"/>
  <c r="K111" i="1"/>
  <c r="D111" i="1"/>
  <c r="E86" i="1"/>
  <c r="J111" i="1"/>
  <c r="L111" i="1"/>
  <c r="C10" i="4"/>
  <c r="G10" i="4"/>
  <c r="E111" i="1"/>
  <c r="N154" i="5"/>
  <c r="H150" i="5"/>
  <c r="J150" i="5"/>
  <c r="M140" i="5"/>
  <c r="N139" i="5"/>
  <c r="K150" i="5"/>
  <c r="I150" i="5"/>
  <c r="N108" i="5"/>
  <c r="L107" i="5"/>
  <c r="N107" i="5"/>
  <c r="F28" i="5"/>
  <c r="N90" i="5"/>
  <c r="N54" i="5"/>
  <c r="K77" i="5"/>
  <c r="E119" i="5"/>
  <c r="M93" i="5"/>
  <c r="N79" i="5"/>
  <c r="L150" i="5"/>
  <c r="M150" i="5"/>
  <c r="M121" i="5"/>
  <c r="M143" i="5"/>
  <c r="L45" i="5"/>
  <c r="N89" i="5"/>
  <c r="N11" i="5"/>
  <c r="F24" i="5"/>
  <c r="N121" i="5"/>
  <c r="M81" i="5"/>
  <c r="E28" i="5"/>
  <c r="J151" i="5"/>
  <c r="M50" i="5"/>
  <c r="N123" i="5"/>
  <c r="F125" i="5"/>
  <c r="M32" i="5"/>
  <c r="N144" i="5"/>
  <c r="E41" i="5"/>
  <c r="M75" i="5"/>
  <c r="N157" i="5"/>
  <c r="N155" i="5"/>
  <c r="N153" i="5"/>
  <c r="J34" i="5"/>
  <c r="M73" i="5"/>
  <c r="M71" i="5"/>
  <c r="M69" i="5"/>
  <c r="K151" i="5"/>
  <c r="M151" i="5"/>
  <c r="M56" i="5"/>
  <c r="M53" i="5"/>
  <c r="F8" i="5"/>
  <c r="I151" i="5"/>
  <c r="M154" i="5"/>
  <c r="D19" i="5"/>
  <c r="H19" i="5"/>
  <c r="J19" i="5"/>
  <c r="K45" i="5"/>
  <c r="M61" i="5"/>
  <c r="I11" i="5"/>
  <c r="N58" i="5"/>
  <c r="M42" i="5"/>
  <c r="M26" i="5"/>
  <c r="K133" i="5"/>
  <c r="N60" i="5"/>
  <c r="N44" i="5"/>
  <c r="J41" i="5"/>
  <c r="N30" i="5"/>
  <c r="J28" i="5"/>
  <c r="L64" i="5"/>
  <c r="N64" i="5"/>
  <c r="L125" i="5"/>
  <c r="L124" i="5"/>
  <c r="J119" i="5"/>
  <c r="N114" i="5"/>
  <c r="M115" i="5"/>
  <c r="H96" i="5"/>
  <c r="G147" i="5"/>
  <c r="G146" i="5"/>
  <c r="K148" i="5"/>
  <c r="J148" i="5"/>
  <c r="I98" i="5"/>
  <c r="N20" i="5"/>
  <c r="C7" i="5"/>
  <c r="M157" i="5"/>
  <c r="M153" i="5"/>
  <c r="I149" i="5"/>
  <c r="M142" i="5"/>
  <c r="K7" i="5"/>
  <c r="M107" i="5"/>
  <c r="G125" i="5"/>
  <c r="G124" i="5"/>
  <c r="M76" i="5"/>
  <c r="M74" i="5"/>
  <c r="M72" i="5"/>
  <c r="N70" i="5"/>
  <c r="L13" i="5"/>
  <c r="M13" i="5"/>
  <c r="C125" i="5"/>
  <c r="C124" i="5"/>
  <c r="N151" i="5"/>
  <c r="H125" i="5"/>
  <c r="H124" i="5"/>
  <c r="H95" i="5"/>
  <c r="K41" i="5"/>
  <c r="N42" i="5"/>
  <c r="M12" i="5"/>
  <c r="D125" i="5"/>
  <c r="D124" i="5"/>
  <c r="M49" i="5"/>
  <c r="J77" i="5"/>
  <c r="C19" i="5"/>
  <c r="M100" i="5"/>
  <c r="F119" i="5"/>
  <c r="N31" i="5"/>
  <c r="M91" i="5"/>
  <c r="N16" i="5"/>
  <c r="I16" i="5"/>
  <c r="I119" i="5"/>
  <c r="L41" i="5"/>
  <c r="M59" i="5"/>
  <c r="N103" i="5"/>
  <c r="K138" i="5"/>
  <c r="L24" i="5"/>
  <c r="N24" i="5"/>
  <c r="M23" i="5"/>
  <c r="M21" i="5"/>
  <c r="J11" i="5"/>
  <c r="F31" i="5"/>
  <c r="G67" i="5"/>
  <c r="J67" i="5"/>
  <c r="M114" i="5"/>
  <c r="J116" i="5"/>
  <c r="J138" i="5"/>
  <c r="M133" i="5"/>
  <c r="K24" i="5"/>
  <c r="K19" i="5"/>
  <c r="M44" i="5"/>
  <c r="N12" i="5"/>
  <c r="M11" i="5"/>
  <c r="D67" i="5"/>
  <c r="F67" i="5"/>
  <c r="M62" i="5"/>
  <c r="F41" i="5"/>
  <c r="L148" i="5"/>
  <c r="N148" i="5"/>
  <c r="J130" i="5"/>
  <c r="J125" i="5"/>
  <c r="M51" i="5"/>
  <c r="N135" i="5"/>
  <c r="J45" i="5"/>
  <c r="M17" i="5"/>
  <c r="F13" i="5"/>
  <c r="M34" i="5"/>
  <c r="N86" i="5"/>
  <c r="L28" i="5"/>
  <c r="I28" i="5"/>
  <c r="I19" i="5"/>
  <c r="M18" i="5"/>
  <c r="H7" i="5"/>
  <c r="L141" i="5"/>
  <c r="M144" i="5"/>
  <c r="E148" i="5"/>
  <c r="D147" i="5"/>
  <c r="F147" i="5"/>
  <c r="L138" i="5"/>
  <c r="M138" i="5"/>
  <c r="N119" i="5"/>
  <c r="M117" i="5"/>
  <c r="N118" i="5"/>
  <c r="F107" i="5"/>
  <c r="M105" i="5"/>
  <c r="N93" i="5"/>
  <c r="N87" i="5"/>
  <c r="E78" i="5"/>
  <c r="F78" i="5"/>
  <c r="L78" i="5"/>
  <c r="N84" i="5"/>
  <c r="M79" i="5"/>
  <c r="E77" i="5"/>
  <c r="L77" i="5"/>
  <c r="N66" i="5"/>
  <c r="M66" i="5"/>
  <c r="M64" i="5"/>
  <c r="D40" i="5"/>
  <c r="D39" i="5"/>
  <c r="F97" i="5"/>
  <c r="M127" i="5"/>
  <c r="N127" i="5"/>
  <c r="L97" i="5"/>
  <c r="N98" i="5"/>
  <c r="M16" i="5"/>
  <c r="M98" i="5"/>
  <c r="K97" i="5"/>
  <c r="H39" i="5"/>
  <c r="I101" i="5"/>
  <c r="G96" i="5"/>
  <c r="J96" i="5"/>
  <c r="J101" i="5"/>
  <c r="C101" i="5"/>
  <c r="C96" i="5"/>
  <c r="N25" i="5"/>
  <c r="J113" i="5"/>
  <c r="E19" i="5"/>
  <c r="C40" i="5"/>
  <c r="C39" i="5"/>
  <c r="G40" i="5"/>
  <c r="J40" i="5"/>
  <c r="M70" i="5"/>
  <c r="N137" i="5"/>
  <c r="M82" i="5"/>
  <c r="G7" i="5"/>
  <c r="J97" i="5"/>
  <c r="N76" i="5"/>
  <c r="N74" i="5"/>
  <c r="L149" i="5"/>
  <c r="L116" i="5"/>
  <c r="N116" i="5"/>
  <c r="K78" i="5"/>
  <c r="K130" i="5"/>
  <c r="M130" i="5"/>
  <c r="N115" i="5"/>
  <c r="N72" i="5"/>
  <c r="K141" i="5"/>
  <c r="N142" i="5"/>
  <c r="E133" i="5"/>
  <c r="I97" i="5"/>
  <c r="N53" i="5"/>
  <c r="M104" i="5"/>
  <c r="M10" i="5"/>
  <c r="M129" i="5"/>
  <c r="K34" i="5"/>
  <c r="L101" i="5"/>
  <c r="N99" i="5"/>
  <c r="E98" i="5"/>
  <c r="D101" i="5"/>
  <c r="N14" i="5"/>
  <c r="N49" i="5"/>
  <c r="D146" i="5"/>
  <c r="M119" i="5"/>
  <c r="M90" i="5"/>
  <c r="E97" i="5"/>
  <c r="C147" i="5"/>
  <c r="F77" i="5"/>
  <c r="J8" i="5"/>
  <c r="M99" i="5"/>
  <c r="N23" i="5"/>
  <c r="N68" i="5"/>
  <c r="N51" i="5"/>
  <c r="N131" i="5"/>
  <c r="N130" i="5"/>
  <c r="K113" i="5"/>
  <c r="M25" i="5"/>
  <c r="I148" i="5"/>
  <c r="M87" i="5"/>
  <c r="N82" i="5"/>
  <c r="F98" i="5"/>
  <c r="N18" i="5"/>
  <c r="E107" i="5"/>
  <c r="H147" i="5"/>
  <c r="L147" i="5"/>
  <c r="N36" i="5"/>
  <c r="L40" i="5"/>
  <c r="F19" i="5"/>
  <c r="D7" i="5"/>
  <c r="L8" i="5"/>
  <c r="N8" i="5"/>
  <c r="N9" i="5"/>
  <c r="I125" i="5"/>
  <c r="E125" i="5"/>
  <c r="N150" i="5"/>
  <c r="F101" i="5"/>
  <c r="N138" i="5"/>
  <c r="M148" i="5"/>
  <c r="M24" i="5"/>
  <c r="N13" i="5"/>
  <c r="I67" i="5"/>
  <c r="J7" i="5"/>
  <c r="J38" i="5"/>
  <c r="N45" i="5"/>
  <c r="K40" i="5"/>
  <c r="K39" i="5"/>
  <c r="D38" i="5"/>
  <c r="D6" i="5"/>
  <c r="J124" i="5"/>
  <c r="K125" i="5"/>
  <c r="N125" i="5"/>
  <c r="K38" i="5"/>
  <c r="K6" i="5"/>
  <c r="E67" i="5"/>
  <c r="E124" i="5"/>
  <c r="C38" i="5"/>
  <c r="C6" i="5"/>
  <c r="C152" i="5"/>
  <c r="N141" i="5"/>
  <c r="M41" i="5"/>
  <c r="N41" i="5"/>
  <c r="I124" i="5"/>
  <c r="M28" i="5"/>
  <c r="N28" i="5"/>
  <c r="L19" i="5"/>
  <c r="H38" i="5"/>
  <c r="H6" i="5"/>
  <c r="M141" i="5"/>
  <c r="D96" i="5"/>
  <c r="F96" i="5"/>
  <c r="L67" i="5"/>
  <c r="M77" i="5"/>
  <c r="N77" i="5"/>
  <c r="F40" i="5"/>
  <c r="C95" i="5"/>
  <c r="N113" i="5"/>
  <c r="M113" i="5"/>
  <c r="K101" i="5"/>
  <c r="M101" i="5"/>
  <c r="M149" i="5"/>
  <c r="N149" i="5"/>
  <c r="I147" i="5"/>
  <c r="J147" i="5"/>
  <c r="H146" i="5"/>
  <c r="M116" i="5"/>
  <c r="K67" i="5"/>
  <c r="M78" i="5"/>
  <c r="M97" i="5"/>
  <c r="E101" i="5"/>
  <c r="G38" i="5"/>
  <c r="I7" i="5"/>
  <c r="I96" i="5"/>
  <c r="G95" i="5"/>
  <c r="I95" i="5"/>
  <c r="L146" i="5"/>
  <c r="M45" i="5"/>
  <c r="L96" i="5"/>
  <c r="N97" i="5"/>
  <c r="D95" i="5"/>
  <c r="K147" i="5"/>
  <c r="N147" i="5"/>
  <c r="C146" i="5"/>
  <c r="E146" i="5"/>
  <c r="E147" i="5"/>
  <c r="E40" i="5"/>
  <c r="G39" i="5"/>
  <c r="I39" i="5"/>
  <c r="I40" i="5"/>
  <c r="F124" i="5"/>
  <c r="L39" i="5"/>
  <c r="E39" i="5"/>
  <c r="F39" i="5"/>
  <c r="E7" i="5"/>
  <c r="F7" i="5"/>
  <c r="F38" i="5"/>
  <c r="L7" i="5"/>
  <c r="M7" i="5"/>
  <c r="M8" i="5"/>
  <c r="K124" i="5"/>
  <c r="M124" i="5"/>
  <c r="M125" i="5"/>
  <c r="N40" i="5"/>
  <c r="M40" i="5"/>
  <c r="E38" i="5"/>
  <c r="M19" i="5"/>
  <c r="N19" i="5"/>
  <c r="K96" i="5"/>
  <c r="M96" i="5"/>
  <c r="E96" i="5"/>
  <c r="N101" i="5"/>
  <c r="E95" i="5"/>
  <c r="M67" i="5"/>
  <c r="L95" i="5"/>
  <c r="K152" i="5"/>
  <c r="K146" i="5"/>
  <c r="M146" i="5"/>
  <c r="M147" i="5"/>
  <c r="I38" i="5"/>
  <c r="G6" i="5"/>
  <c r="J146" i="5"/>
  <c r="I146" i="5"/>
  <c r="F95" i="5"/>
  <c r="J39" i="5"/>
  <c r="F146" i="5"/>
  <c r="L38" i="5"/>
  <c r="M38" i="5"/>
  <c r="N7" i="5"/>
  <c r="H152" i="5"/>
  <c r="N67" i="5"/>
  <c r="J95" i="5"/>
  <c r="N146" i="5"/>
  <c r="N39" i="5"/>
  <c r="M39" i="5"/>
  <c r="E6" i="5"/>
  <c r="F6" i="5"/>
  <c r="D152" i="5"/>
  <c r="N124" i="5"/>
  <c r="N38" i="5"/>
  <c r="K95" i="5"/>
  <c r="N95" i="5"/>
  <c r="N96" i="5"/>
  <c r="L6" i="5"/>
  <c r="L152" i="5"/>
  <c r="G152" i="5"/>
  <c r="I152" i="5"/>
  <c r="I6" i="5"/>
  <c r="J6" i="5"/>
  <c r="E152" i="5"/>
  <c r="F152" i="5"/>
  <c r="M95" i="5"/>
  <c r="N6" i="5"/>
  <c r="M6" i="5"/>
  <c r="J152" i="5"/>
  <c r="N152" i="5"/>
  <c r="M152" i="5"/>
  <c r="T14" i="7"/>
  <c r="G42" i="7"/>
  <c r="P110" i="7"/>
  <c r="T7" i="7"/>
  <c r="T4" i="7"/>
  <c r="P14" i="7"/>
  <c r="J24" i="7"/>
  <c r="J4" i="7"/>
  <c r="U24" i="7"/>
  <c r="U38" i="7"/>
  <c r="H42" i="7"/>
  <c r="S42" i="7"/>
  <c r="G46" i="7"/>
  <c r="G80" i="7"/>
  <c r="H80" i="7"/>
  <c r="U103" i="7"/>
  <c r="G110" i="7"/>
  <c r="I110" i="7"/>
  <c r="R24" i="7"/>
  <c r="V42" i="7"/>
  <c r="T110" i="7"/>
  <c r="U7" i="7"/>
  <c r="Q14" i="7"/>
  <c r="T24" i="7"/>
  <c r="H33" i="7"/>
  <c r="R46" i="7"/>
  <c r="M80" i="7"/>
  <c r="H87" i="7"/>
  <c r="L110" i="7"/>
  <c r="H14" i="7"/>
  <c r="G24" i="7"/>
  <c r="G4" i="7"/>
  <c r="M24" i="7"/>
  <c r="M4" i="7"/>
  <c r="I24" i="7"/>
  <c r="N33" i="7"/>
  <c r="T33" i="7"/>
  <c r="I33" i="7"/>
  <c r="Q38" i="7"/>
  <c r="J42" i="7"/>
  <c r="O42" i="7"/>
  <c r="S46" i="7"/>
  <c r="J67" i="7"/>
  <c r="I67" i="7"/>
  <c r="O67" i="7"/>
  <c r="T80" i="7"/>
  <c r="P80" i="7"/>
  <c r="U80" i="7"/>
  <c r="G84" i="7"/>
  <c r="N106" i="7"/>
  <c r="H110" i="7"/>
  <c r="M110" i="7"/>
  <c r="S110" i="7"/>
  <c r="L24" i="7"/>
  <c r="K38" i="7"/>
  <c r="L42" i="7"/>
  <c r="H46" i="7"/>
  <c r="Q84" i="7"/>
  <c r="G106" i="7"/>
  <c r="R110" i="7"/>
  <c r="S14" i="7"/>
  <c r="G21" i="7"/>
  <c r="M38" i="7"/>
  <c r="R38" i="7"/>
  <c r="N38" i="7"/>
  <c r="S64" i="7"/>
  <c r="I98" i="7"/>
  <c r="I106" i="7"/>
  <c r="O106" i="7"/>
  <c r="U106" i="7"/>
  <c r="Q106" i="7"/>
  <c r="S24" i="7"/>
  <c r="K24" i="7"/>
  <c r="K4" i="7"/>
  <c r="O33" i="7"/>
  <c r="U33" i="7"/>
  <c r="N46" i="7"/>
  <c r="M64" i="7"/>
  <c r="V64" i="7"/>
  <c r="S67" i="7"/>
  <c r="K80" i="7"/>
  <c r="L98" i="7"/>
  <c r="O110" i="7"/>
  <c r="P42" i="7"/>
  <c r="I103" i="7"/>
  <c r="U4" i="7"/>
  <c r="K14" i="7"/>
  <c r="P24" i="7"/>
  <c r="R42" i="7"/>
  <c r="U46" i="7"/>
  <c r="S38" i="7"/>
  <c r="S4" i="7"/>
  <c r="K106" i="7"/>
  <c r="N7" i="7"/>
  <c r="Q24" i="7"/>
  <c r="L33" i="7"/>
  <c r="K46" i="7"/>
  <c r="S106" i="7"/>
  <c r="H21" i="7"/>
  <c r="V24" i="7"/>
  <c r="R33" i="7"/>
  <c r="H38" i="7"/>
  <c r="Q46" i="7"/>
  <c r="Q4" i="7"/>
  <c r="I4" i="7"/>
  <c r="L4" i="7"/>
  <c r="R4" i="7"/>
  <c r="V4" i="7"/>
  <c r="N4" i="7"/>
  <c r="P4" i="7"/>
  <c r="O4" i="7"/>
  <c r="H4" i="7"/>
</calcChain>
</file>

<file path=xl/sharedStrings.xml><?xml version="1.0" encoding="utf-8"?>
<sst xmlns="http://schemas.openxmlformats.org/spreadsheetml/2006/main" count="1163" uniqueCount="893">
  <si>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</si>
  <si>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</si>
  <si>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0611021</t>
  </si>
  <si>
    <t>0611022</t>
  </si>
  <si>
    <t>0611023</t>
  </si>
  <si>
    <t>0611024</t>
  </si>
  <si>
    <t>0611031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</si>
  <si>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</si>
  <si>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</si>
  <si>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</si>
  <si>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</si>
  <si>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</si>
  <si>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</si>
  <si>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</si>
  <si>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</si>
  <si>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</si>
  <si>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</si>
  <si>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</si>
  <si>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</si>
  <si>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</si>
  <si>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</si>
  <si>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</si>
  <si>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</si>
  <si>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</si>
  <si>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0813171</t>
  </si>
  <si>
    <t>1011101</t>
  </si>
  <si>
    <t>1011102</t>
  </si>
  <si>
    <t>Інші заходи у сфері зв`язку, телекомунікації та інформатики</t>
  </si>
  <si>
    <t>0217530</t>
  </si>
  <si>
    <t>Надання загальної середньої освіти закладами загальної середньої освіти за рахунок коштів місцевого бюджету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</si>
  <si>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</si>
  <si>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</si>
  <si>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</si>
  <si>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</si>
  <si>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</si>
  <si>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Податок на доходи фізичних осіб із доходів спеціалістів резидента Дія Сіті</t>
  </si>
  <si>
    <t>11011200</t>
  </si>
  <si>
    <t>Субвенція з державного бюджету місцевим бюджетам на виконання окремих заходів з реалізації соціального проекту «Активні парки - локації здорової України»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</si>
  <si>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</si>
  <si>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</si>
  <si>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</si>
  <si>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</si>
  <si>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</si>
  <si>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</si>
  <si>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</si>
  <si>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</si>
  <si>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</si>
  <si>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</si>
  <si>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</si>
  <si>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</si>
  <si>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Інші заходи громадського порядку та безпеки</t>
  </si>
  <si>
    <t>Заходи та роботи з територіальної оборони</t>
  </si>
  <si>
    <t xml:space="preserve">Департамент фінансів облдержадміністрації 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</si>
  <si>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</si>
  <si>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</si>
  <si>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</si>
  <si>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</si>
  <si>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</si>
  <si>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</si>
  <si>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</si>
  <si>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>Обласна програма боротьби з онкологічними захворюваннями на період до 2026 року</t>
  </si>
  <si>
    <t>0813121
0813122
0813123
0813241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</si>
  <si>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</si>
  <si>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20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</si>
  <si>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</si>
  <si>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</si>
  <si>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</si>
  <si>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</si>
  <si>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</si>
  <si>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</si>
  <si>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</si>
  <si>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</si>
  <si>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</si>
  <si>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</si>
  <si>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</t>
  </si>
  <si>
    <t>Програма облаштування місць для тимчасового перебування внутрішньо переміщених осіб, військовослужбовців Збройних Сил України та членів їх сімей з числа внутрішньо переміщених осіб у Закарпатській області на 2024-2025 роки</t>
  </si>
  <si>
    <t>0211142</t>
  </si>
  <si>
    <t>Комплексна програма підтримки внутрішньо переміщених осіб у Закарпатській області на 2023-2025 роки</t>
  </si>
  <si>
    <t>Програма компенсації частини процентної ставки  за іпотечними кредитами, отриманими на умовах державної програми "єОселя", у Закарпатській області на 2023-2027 роки</t>
  </si>
  <si>
    <t>Програма збереження об'єктів культурної спадщини Закарпатської області на 2024-2026 роки</t>
  </si>
  <si>
    <t>1216014</t>
  </si>
  <si>
    <t>Програма поводження з твердими побутовими відходами у Закарпатській області на 2023-2026 роки</t>
  </si>
  <si>
    <t>2018230</t>
  </si>
  <si>
    <t xml:space="preserve">Програма підтримки інформаційної галузі Закарпаття на 2024-2026 роки 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</si>
  <si>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</si>
  <si>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 xml:space="preserve">2417110
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</si>
  <si>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</si>
  <si>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 xml:space="preserve"> 2717693    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</si>
  <si>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</si>
  <si>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Програма охорони навколишнього природного середовища Закарпатської області на 2024-2027 роки</t>
  </si>
  <si>
    <t>Регіональна програма підготовки населення до національного спротиву на 2023-2027 роки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</si>
  <si>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</si>
  <si>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</si>
  <si>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</si>
  <si>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</si>
  <si>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</si>
  <si>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</si>
  <si>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</si>
  <si>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Проведення належної медико-соціальної експертизи (МСЕК)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</si>
  <si>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</si>
  <si>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</si>
  <si>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</si>
  <si>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</si>
  <si>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</si>
  <si>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</si>
  <si>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</si>
  <si>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</si>
  <si>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</si>
  <si>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</si>
  <si>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</si>
  <si>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</si>
  <si>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</si>
  <si>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</si>
  <si>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</si>
  <si>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</si>
  <si>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</si>
  <si>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</si>
  <si>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</si>
  <si>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</si>
  <si>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</si>
  <si>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</si>
  <si>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</si>
  <si>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Надання реабілітаційних послуг особам з інвалідністю та дітям з інвалідністю</t>
  </si>
  <si>
    <t>2510000</t>
  </si>
  <si>
    <t>2517630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</si>
  <si>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</si>
  <si>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</si>
  <si>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</si>
  <si>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</si>
  <si>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</si>
  <si>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</si>
  <si>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</si>
  <si>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</si>
  <si>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</si>
  <si>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</si>
  <si>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</si>
  <si>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</si>
  <si>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</si>
  <si>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</si>
  <si>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</si>
  <si>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</si>
  <si>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</si>
  <si>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</si>
  <si>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</si>
  <si>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</si>
  <si>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</si>
  <si>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</si>
  <si>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</si>
  <si>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</si>
  <si>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</si>
  <si>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</si>
  <si>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</si>
  <si>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</si>
  <si>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Регіональна програма «Молодь Закарпаття» на 2021-2025 роки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</si>
  <si>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</si>
  <si>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</si>
  <si>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</si>
  <si>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</si>
  <si>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</si>
  <si>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</si>
  <si>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</si>
  <si>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</si>
  <si>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</si>
  <si>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</si>
  <si>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</si>
  <si>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</si>
  <si>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</si>
  <si>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</si>
  <si>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</si>
  <si>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</si>
  <si>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</si>
  <si>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</si>
  <si>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</si>
  <si>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</si>
  <si>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</si>
  <si>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</si>
  <si>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</si>
  <si>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</si>
  <si>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</si>
  <si>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</si>
  <si>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</si>
  <si>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</si>
  <si>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09</t>
  </si>
  <si>
    <t>Регіональна програма забезпечення права дитини на виховання у сімейному оточенні на 2018-2025 роки</t>
  </si>
  <si>
    <t xml:space="preserve">Управління містобудування та архітектури облдержадміністрації </t>
  </si>
  <si>
    <t>КПКВ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</si>
  <si>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</si>
  <si>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</si>
  <si>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</si>
  <si>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</si>
  <si>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</si>
  <si>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0123230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</si>
  <si>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</si>
  <si>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</si>
  <si>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</si>
  <si>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</si>
  <si>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</si>
  <si>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</si>
  <si>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</si>
  <si>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</si>
  <si>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</si>
  <si>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</si>
  <si>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</si>
  <si>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</si>
  <si>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</si>
  <si>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</si>
  <si>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</si>
  <si>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</si>
  <si>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</si>
  <si>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</si>
  <si>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</si>
  <si>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</si>
  <si>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</si>
  <si>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Заходи державної політики з питань сім`ї</t>
  </si>
  <si>
    <t>0127330</t>
  </si>
  <si>
    <t>Департамент екології та природних ресурсів облдержадмінстрації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</si>
  <si>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</si>
  <si>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</si>
  <si>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</si>
  <si>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</si>
  <si>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</si>
  <si>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</si>
  <si>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</si>
  <si>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</si>
  <si>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</si>
  <si>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</si>
  <si>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</si>
  <si>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</si>
  <si>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</si>
  <si>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</si>
  <si>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</si>
  <si>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</si>
  <si>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</si>
  <si>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</si>
  <si>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</si>
  <si>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</si>
  <si>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</si>
  <si>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</si>
  <si>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</si>
  <si>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</si>
  <si>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</si>
  <si>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</si>
  <si>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</si>
  <si>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</si>
  <si>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</si>
  <si>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</si>
  <si>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</si>
  <si>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</si>
  <si>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</si>
  <si>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</si>
  <si>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</si>
  <si>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</si>
  <si>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</si>
  <si>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</si>
  <si>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</si>
  <si>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</si>
  <si>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</si>
  <si>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1510000</t>
  </si>
  <si>
    <t>1610000</t>
  </si>
  <si>
    <t>1617370</t>
  </si>
  <si>
    <t>1910000</t>
  </si>
  <si>
    <t>1917461</t>
  </si>
  <si>
    <t>2310000</t>
  </si>
  <si>
    <t>2318410</t>
  </si>
  <si>
    <t>2318420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</si>
  <si>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</si>
  <si>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</si>
  <si>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</si>
  <si>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</si>
  <si>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</si>
  <si>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</si>
  <si>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</si>
  <si>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</si>
  <si>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</si>
  <si>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</si>
  <si>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</si>
  <si>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Виконання на звітну дату</t>
  </si>
  <si>
    <t>1919770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</si>
  <si>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Закарпатської області на 2021-2025 роки</t>
  </si>
  <si>
    <t>Податок на прибуток банківських організацій, включаючи філіали аналогічних організацій, розташованих на території України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</si>
  <si>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</si>
  <si>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</si>
  <si>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</si>
  <si>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розвитку культури Закарпатської області на 2024-2026 роки</t>
  </si>
  <si>
    <t>Передача коштів із спеціального до загального фонду бюджету</t>
  </si>
  <si>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</si>
  <si>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</si>
  <si>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</si>
  <si>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</si>
  <si>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</si>
  <si>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</si>
  <si>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</si>
  <si>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</si>
  <si>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</si>
  <si>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</si>
  <si>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</si>
  <si>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</si>
  <si>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</si>
  <si>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</si>
  <si>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</si>
  <si>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</si>
  <si>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 xml:space="preserve">Програма діяльності державної установи Закарпатський обласний контактний центр на 2023-2025 роки </t>
  </si>
  <si>
    <t>Програма фінансової підтримки інформаційно-телекомунікаційної інфраструктури облдержадміністрації на 2023-2025 роки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</si>
  <si>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2023-2025 роки </t>
  </si>
  <si>
    <t>Програма розвитку освіти Закарпаття на 2023-2027 роки</t>
  </si>
  <si>
    <t>Обласна цільова програма національно-патріотичного виховання дітей та молоді на 2023-2025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</si>
  <si>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</si>
  <si>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Програма поліпшення надання медичної допомоги дітям, які страждають на хворобу Крона на 2023-2025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</si>
  <si>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</si>
  <si>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</si>
  <si>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</si>
  <si>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</si>
  <si>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</si>
  <si>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</si>
  <si>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</si>
  <si>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</si>
  <si>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</si>
  <si>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</si>
  <si>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</si>
  <si>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</si>
  <si>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Код ВКВ/ ТПКВКМБ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</si>
  <si>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</si>
  <si>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</si>
  <si>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</si>
  <si>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</si>
  <si>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</si>
  <si>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3719150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</si>
  <si>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</si>
  <si>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</si>
  <si>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</si>
  <si>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</si>
  <si>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</si>
  <si>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</si>
  <si>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</si>
  <si>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Програма розвитку та підтримки комунальних закладів охорони здоров’я Закарпатської області на 2022 – 2026 роки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</si>
  <si>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</si>
  <si>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</si>
  <si>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</si>
  <si>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</si>
  <si>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</si>
  <si>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</si>
  <si>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Програма підтримки національних меншин та розвитку міжнаціональних відносин у Закарпатській області на 2021-2025 роки</t>
  </si>
  <si>
    <t>Програма «Центр культур національних меншин Закарпаття»  на 2021-2025 роки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</si>
  <si>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</si>
  <si>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</si>
  <si>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Придбання землі та нематеріальних активів</t>
  </si>
  <si>
    <t>1014010</t>
  </si>
  <si>
    <t>Податок на прибуток підприємств</t>
  </si>
  <si>
    <t>2810000</t>
  </si>
  <si>
    <t>2818340</t>
  </si>
  <si>
    <t>3010000</t>
  </si>
  <si>
    <t>3018110</t>
  </si>
  <si>
    <t>3710000</t>
  </si>
  <si>
    <t>3719130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</si>
  <si>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</si>
  <si>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</si>
  <si>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</si>
  <si>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</si>
  <si>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</si>
  <si>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</si>
  <si>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</si>
  <si>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</si>
  <si>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</si>
  <si>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</si>
  <si>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</si>
  <si>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</si>
  <si>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</si>
  <si>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</si>
  <si>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Централізовані заходи з лікування онкологічних хворих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</si>
  <si>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</si>
  <si>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</si>
  <si>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</si>
  <si>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</si>
  <si>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</si>
  <si>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</si>
  <si>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</si>
  <si>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</si>
  <si>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</si>
  <si>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</si>
  <si>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</si>
  <si>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</si>
  <si>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</si>
  <si>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</si>
  <si>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</si>
  <si>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Від Європейського Союзу, урядів іноземних держав, міжнародних організацій, донорських установ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</si>
  <si>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</si>
  <si>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2716084     2718821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</si>
  <si>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</si>
  <si>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</si>
  <si>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</si>
  <si>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</si>
  <si>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</si>
  <si>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</si>
  <si>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</si>
  <si>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</si>
  <si>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</si>
  <si>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</si>
  <si>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</si>
  <si>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</si>
  <si>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41020100</t>
  </si>
  <si>
    <t>41020200</t>
  </si>
  <si>
    <t>41021300</t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</si>
  <si>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</si>
  <si>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</si>
  <si>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</si>
  <si>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</si>
  <si>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</si>
  <si>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</si>
  <si>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</si>
  <si>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</si>
  <si>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</si>
  <si>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</si>
  <si>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</si>
  <si>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Будівництво інших об`єктів комунальної власності</t>
  </si>
  <si>
    <t>Утримання та розвиток місцевих аеропортів</t>
  </si>
  <si>
    <t>1917430</t>
  </si>
  <si>
    <t>Інші заходи у сфері зв'язку, телекомунікації та інформатики</t>
  </si>
  <si>
    <t>2017530</t>
  </si>
  <si>
    <t>1217640</t>
  </si>
  <si>
    <t>Заходи з енергозбереження</t>
  </si>
  <si>
    <t>3018240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</si>
  <si>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</si>
  <si>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</si>
  <si>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</si>
  <si>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</si>
  <si>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</si>
  <si>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</si>
  <si>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</si>
  <si>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</si>
  <si>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</si>
  <si>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</si>
  <si>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</si>
  <si>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</si>
  <si>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</si>
  <si>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Департамент фінансів Закарпатської обласної державної адміністрації</t>
  </si>
  <si>
    <t>41033000</t>
  </si>
  <si>
    <t>41033900</t>
  </si>
  <si>
    <t>Регіональна програма розвитку автомобільних доріг загального користування місцевого значення на 2023-2026 роки</t>
  </si>
  <si>
    <t>41053900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</si>
  <si>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</si>
  <si>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</si>
  <si>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</si>
  <si>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</si>
  <si>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</si>
  <si>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</si>
  <si>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</si>
  <si>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</si>
  <si>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</si>
  <si>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Управління цифрового розвитку, цифрових трансформацій і цифровізації облдержадміністрації</t>
  </si>
  <si>
    <t>Регіональна програма інформатизації Цифрове Закарпаття  на 2023-2025 роки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</si>
  <si>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</si>
  <si>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</si>
  <si>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</si>
  <si>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Управління капітального будівництва Закарпатської обласної державної адміністрації</t>
  </si>
  <si>
    <t>Програма розвитку і підтримки тваринництва та переробки сільськогосподарської продукції в області на 2021-2025 роки</t>
  </si>
  <si>
    <t>Програма розвитку та підтримки галузі рослинництва в області на 2021-2025 роки</t>
  </si>
  <si>
    <t>Програма розвитку транскордонного співробітництва Закарпатської області на 2021-2027 роки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</si>
  <si>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</si>
  <si>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</si>
  <si>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</si>
  <si>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</si>
  <si>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</si>
  <si>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</si>
  <si>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</si>
  <si>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3200</t>
  </si>
  <si>
    <t>Капітальні трансферти</t>
  </si>
  <si>
    <t>3210</t>
  </si>
  <si>
    <t>Будівництво споруд,установ та закладів фізичної культури і спорту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</si>
  <si>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</si>
  <si>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</si>
  <si>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</si>
  <si>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</si>
  <si>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</si>
  <si>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</si>
  <si>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</si>
  <si>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</si>
  <si>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</si>
  <si>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</si>
  <si>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</si>
  <si>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</si>
  <si>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</si>
  <si>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</si>
  <si>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0216090</t>
  </si>
  <si>
    <t>0217413</t>
  </si>
  <si>
    <t>0610000</t>
  </si>
  <si>
    <t>0611120</t>
  </si>
  <si>
    <t>0619310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</si>
  <si>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</si>
  <si>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</si>
  <si>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</si>
  <si>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</si>
  <si>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</si>
  <si>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</si>
  <si>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</si>
  <si>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</si>
  <si>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0712130</t>
  </si>
  <si>
    <t>0712145</t>
  </si>
  <si>
    <t>0712151</t>
  </si>
  <si>
    <t>0712152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</si>
  <si>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</si>
  <si>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</si>
  <si>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</si>
  <si>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</si>
  <si>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</si>
  <si>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</si>
  <si>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</si>
  <si>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</si>
  <si>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</si>
  <si>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</si>
  <si>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</si>
  <si>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</si>
  <si>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</si>
  <si>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</si>
  <si>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0913111</t>
  </si>
  <si>
    <t>0913112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</si>
  <si>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</si>
  <si>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</si>
  <si>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</si>
  <si>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</si>
  <si>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</si>
  <si>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</si>
  <si>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</si>
  <si>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</si>
  <si>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</si>
  <si>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</si>
  <si>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</si>
  <si>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</si>
  <si>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</si>
  <si>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</si>
  <si>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</si>
  <si>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</si>
  <si>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2716084   2718831      2717640</t>
  </si>
  <si>
    <t>Програма покращення житлових умов мешканців Закарпатської області та військовослужбовців Збройних Сил України, членів їх сімей "Власний дім" на 2021-2025 роки</t>
  </si>
  <si>
    <t>Субвенція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</si>
  <si>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</si>
  <si>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</si>
  <si>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2717640</t>
  </si>
  <si>
    <t>0611251</t>
  </si>
  <si>
    <t>0611252</t>
  </si>
  <si>
    <t>Програма розвитку туризму і курортів у Закарпатській області на 2024-2026 роки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</si>
  <si>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</si>
  <si>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</si>
  <si>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</si>
  <si>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надходження до фондів охорони навколишнього природного середовища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</si>
  <si>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</si>
  <si>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</si>
  <si>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</si>
  <si>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 xml:space="preserve">Уточнений план на 2025 рік </t>
  </si>
  <si>
    <t>Уточнений план на 2025 рік 
(кошторис - власні надходження)</t>
  </si>
  <si>
    <t>Уточнений план на 2025 рік (спецфонд кошторисні призначення)</t>
  </si>
  <si>
    <t xml:space="preserve">Уточнений план на рік </t>
  </si>
  <si>
    <t>Залишок асигнувань до кінця року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</si>
  <si>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2025-2029 роки</t>
  </si>
  <si>
    <t>0122170</t>
  </si>
  <si>
    <t>Регіональна програма „Захист” щодо соціальної підтримки та реабілітації ветеранів війни, військовослужбовців та членів їх сімей на 2025-2027 роки</t>
  </si>
  <si>
    <t>Програма придбання будинків модульного типу, укриттів,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2023-2025 роки</t>
  </si>
  <si>
    <t>0110180            0127693</t>
  </si>
  <si>
    <t>Програма забезпечення виконання рішень судів та інших виконавчих документів на 2025 - 2027 роки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</si>
  <si>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2025-2027 роки</t>
  </si>
  <si>
    <t>Програма підвищення кваліфікації державних службовців та посадових осіб місцевого самоврядування Закарпатської області на 2025-2029 роки</t>
  </si>
  <si>
    <t>0210180</t>
  </si>
  <si>
    <t>0216090              0217413</t>
  </si>
  <si>
    <t>0613134</t>
  </si>
  <si>
    <t>Регіональна програма розвитку фізичної культури і спорту на 2025-2029 роки</t>
  </si>
  <si>
    <t>0712010
0712020
0712050
0712130
0712151 
0712170</t>
  </si>
  <si>
    <t>Регіональна програма «Турбота» щодо посилення соціального захисту громадян на 2025-2027 роки</t>
  </si>
  <si>
    <t>Цільова програма "Тепла оселя" з підтримки енергомодернізації багатоквартирних будинків у Закарпатській області, які беруть участь у програмі "ЕНЕРГОДІМ" державної установи "Фонд енергоефективність", на 2022-2025 роки</t>
  </si>
  <si>
    <t>Програма підвищення ефективності функціонування Закарпатського обласного комунального підприємства «Міжнародний аеропорт «Ужгород» на 2021-2025 роки</t>
  </si>
  <si>
    <t>Програма підтримки фінансово-господарської діяльності комунального підприємства "Закарпатський інформаційно-аналітичний центр" Закарпатської обласної ради на 2023-2025 роки</t>
  </si>
  <si>
    <t>Регіональна програма підтримки національно-патріотичного руху і забезпечення участі громадськості у формуванні та реалізації державної політики на 2025-2027 роки</t>
  </si>
  <si>
    <t>Програма розвитку малого та середнього підприємництва у Закарпатській області на 2025-2027 роки</t>
  </si>
  <si>
    <t>2717630            2717700</t>
  </si>
  <si>
    <t>2716081</t>
  </si>
  <si>
    <t>Програма будівництва (придбання) житла у Закарпатській області на 2023-2026 роки</t>
  </si>
  <si>
    <t>Комплексна програма розвитку цивільного захисту Закарпатської області на 2025 - 2029 роки</t>
  </si>
  <si>
    <t>51</t>
  </si>
  <si>
    <t>Управління з питань ветеранської політики облдержадміністрації</t>
  </si>
  <si>
    <t>5113191                       5113241</t>
  </si>
  <si>
    <t>% виконання 2025 року до 2024 року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</si>
  <si>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</si>
  <si>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</si>
  <si>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</si>
  <si>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</si>
  <si>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</si>
  <si>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0110180</t>
  </si>
  <si>
    <t>0121300</t>
  </si>
  <si>
    <t>0125070</t>
  </si>
  <si>
    <t>0127693</t>
  </si>
  <si>
    <t>Інші заходи, пов`язані з економічною діяльністю</t>
  </si>
  <si>
    <t>Фінансова підтримка медіа (засобів масової інформації)</t>
  </si>
  <si>
    <t>Будівництво закладів охорони здоров`я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</si>
  <si>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</si>
  <si>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</si>
  <si>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</si>
  <si>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</si>
  <si>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</si>
  <si>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</si>
  <si>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</si>
  <si>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0712170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</si>
  <si>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</si>
  <si>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</si>
  <si>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</si>
  <si>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0913250</t>
  </si>
  <si>
    <t>Будівництво установ та закладів соціальної сфери</t>
  </si>
  <si>
    <t>Забезпечення збору та вивезення сміття і відходів</t>
  </si>
  <si>
    <t>Будівництво об`єктів житлово-комунального господарства</t>
  </si>
  <si>
    <t>Інші заходи у сфері медіа (засобів масової інформації)</t>
  </si>
  <si>
    <t>3718710</t>
  </si>
  <si>
    <t>Резервний фонд місцевого бюджету</t>
  </si>
  <si>
    <t>5110000</t>
  </si>
  <si>
    <t>5113191</t>
  </si>
  <si>
    <t>5113193</t>
  </si>
  <si>
    <t>5113241</t>
  </si>
  <si>
    <t>Інші видатки на соціальний захист ветеранів війни та праці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</si>
  <si>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</si>
  <si>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Департамент цивільного захисту та оборонної роботи Закарпатської обласної державної адміністрації</t>
  </si>
  <si>
    <t>Управління з питань ветеранської політики Закарпатської обласної державної адмiнiстрацiї</t>
  </si>
  <si>
    <t>2717700</t>
  </si>
  <si>
    <t>Будівництво житла для окремих категорій населення відповідно до законодавства</t>
  </si>
  <si>
    <t>0113242                   0122170</t>
  </si>
  <si>
    <t>0219800</t>
  </si>
  <si>
    <t>0619800</t>
  </si>
  <si>
    <t>Регіональна програма протиепідемічних заходів та боротьби з інфекційними хворобами в області на 2022-2026 роки</t>
  </si>
  <si>
    <t>0712144</t>
  </si>
  <si>
    <t>Обласна програма «Цукровий діабет» на 2021-2025 роки</t>
  </si>
  <si>
    <t>0719800</t>
  </si>
  <si>
    <t>0813050       0813242</t>
  </si>
  <si>
    <t>0819800</t>
  </si>
  <si>
    <t>0919800</t>
  </si>
  <si>
    <t>1019800</t>
  </si>
  <si>
    <t>1216091           1219720</t>
  </si>
  <si>
    <t>1219800</t>
  </si>
  <si>
    <t>15</t>
  </si>
  <si>
    <t xml:space="preserve">Управління капітального будівництва облдержадміністрації </t>
  </si>
  <si>
    <t>1519800</t>
  </si>
  <si>
    <t>1619800</t>
  </si>
  <si>
    <t>Програма розбудови інформаційно-аналітичної системи "Ситуаційний центр "Безпекове Закарпаття" на 2022-2026 роки</t>
  </si>
  <si>
    <t>1919800</t>
  </si>
  <si>
    <t>2019800</t>
  </si>
  <si>
    <t>2319800</t>
  </si>
  <si>
    <t>2419800</t>
  </si>
  <si>
    <t>2519800</t>
  </si>
  <si>
    <t>2619800</t>
  </si>
  <si>
    <t>2719720</t>
  </si>
  <si>
    <t>2719800</t>
  </si>
  <si>
    <t>2819800</t>
  </si>
  <si>
    <t>3019800</t>
  </si>
  <si>
    <t>Програма підтримки Державної установи „Закарпатська установа виконання покарань (№9)” Західного міжрегіонального управління з питань виконання кримінальних покарань Міністерства юстиції на 2025 – 2026 роки</t>
  </si>
  <si>
    <t>Програми поліпшення матеріально-технічного забезпечення військових частин, закупівлі пікапів і дронів на 2024-2025 роки</t>
  </si>
  <si>
    <t>5119800</t>
  </si>
  <si>
    <t>Рентна плата за користування надрами для видобування кам`яного вугілля коксівного та енергетичного</t>
  </si>
  <si>
    <t>Плата за ліцензії на право виробництва пального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</si>
  <si>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</si>
  <si>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</si>
  <si>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</si>
  <si>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</si>
  <si>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</si>
  <si>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</si>
  <si>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</si>
  <si>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33000000</t>
  </si>
  <si>
    <t>33010000</t>
  </si>
  <si>
    <t>33010100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</si>
  <si>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</si>
  <si>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 пунктами 2–5 частини першої статті 10-1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11–14 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</si>
  <si>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</si>
  <si>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</si>
  <si>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</si>
  <si>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9330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</si>
  <si>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</si>
  <si>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0113242</t>
  </si>
  <si>
    <t>0127650</t>
  </si>
  <si>
    <t>Проведення експертної грошової оцінки земельної ділянки чи права на неї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</si>
  <si>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</si>
  <si>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</si>
  <si>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</si>
  <si>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</si>
  <si>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</si>
  <si>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0611231</t>
  </si>
  <si>
    <t>0611232</t>
  </si>
  <si>
    <t>0611291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</si>
  <si>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</si>
  <si>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</si>
  <si>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</si>
  <si>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0619311</t>
  </si>
  <si>
    <t>0619518</t>
  </si>
  <si>
    <t>0619770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</si>
  <si>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
</t>
  </si>
  <si>
    <t>0611221</t>
  </si>
  <si>
    <t>0611222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</si>
  <si>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</si>
  <si>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</si>
  <si>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</si>
  <si>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</si>
  <si>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</si>
  <si>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</si>
  <si>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0619320</t>
  </si>
  <si>
    <t>0619720</t>
  </si>
  <si>
    <t>Субвенція з місцевого бюджету на виконання інвестиційних проектів</t>
  </si>
  <si>
    <t>Централізовані заходи з лікування хворих на цукровий та нецукровий діабет</t>
  </si>
  <si>
    <t>0719770</t>
  </si>
  <si>
    <t>0919280</t>
  </si>
  <si>
    <t xml:space="preserve">Субвенція з місцевого бюджету на виконання інвестиційних проектів
</t>
  </si>
  <si>
    <t>Виконання інвестиційних проектів за рахунок субвенцій з інших бюджетів</t>
  </si>
  <si>
    <t>1919730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</si>
  <si>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</si>
  <si>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3719720</t>
  </si>
  <si>
    <t>3719750</t>
  </si>
  <si>
    <t>3719770</t>
  </si>
  <si>
    <t>5119246</t>
  </si>
  <si>
    <t>Субвенція з місцевого бюджету на співфінансування інвестиційних проектів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</si>
  <si>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</si>
  <si>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\</t>
  </si>
  <si>
    <t>№ п/п</t>
  </si>
  <si>
    <t>Назва адміністративно-територіальних одиниць/ напрямку субвенції</t>
  </si>
  <si>
    <t>Уточнений план на рік</t>
  </si>
  <si>
    <t>Профінансовано за січень-вересень</t>
  </si>
  <si>
    <t>Недофінансовано січень-вересень</t>
  </si>
  <si>
    <t>Жовтень</t>
  </si>
  <si>
    <t>Уточнений план на жовтень</t>
  </si>
  <si>
    <t>Профінансовано у жовтні</t>
  </si>
  <si>
    <t>Профінансовано за січень-жовтень</t>
  </si>
  <si>
    <t>Недофінансовано січень-жовтень</t>
  </si>
  <si>
    <t xml:space="preserve"> Листопад</t>
  </si>
  <si>
    <t>Уточнений план на листопад</t>
  </si>
  <si>
    <t>Профінансовано у листопаді</t>
  </si>
  <si>
    <t>Профінансовано за січень-листопад</t>
  </si>
  <si>
    <t>Недофінансовано січень-листопад</t>
  </si>
  <si>
    <t xml:space="preserve"> Грудень</t>
  </si>
  <si>
    <t>Уточнений план на грудень</t>
  </si>
  <si>
    <t>Профінансовано у грудні</t>
  </si>
  <si>
    <t>Профінансовано за січень-грудень</t>
  </si>
  <si>
    <t>Недофінансовано січень-грудень</t>
  </si>
  <si>
    <t>Всього по місцевих бюджетах</t>
  </si>
  <si>
    <t>1</t>
  </si>
  <si>
    <t>Районний бюджет Берегівського району</t>
  </si>
  <si>
    <t>На забезпечення видатками районних рад, спрямованих на їх утримання</t>
  </si>
  <si>
    <t>Районний бюджет Мукачівського району</t>
  </si>
  <si>
    <t>Перевезення громадян, призваних на військову службу під час мобілізації до місць проходження військової служби</t>
  </si>
  <si>
    <t>Районний бюджет Рахівського району</t>
  </si>
  <si>
    <t>Районний бюджет Тячівського району</t>
  </si>
  <si>
    <t>5</t>
  </si>
  <si>
    <t>Районний бюджет Ужгородського району</t>
  </si>
  <si>
    <t>6</t>
  </si>
  <si>
    <t>Районний бюджет Хустського району</t>
  </si>
  <si>
    <t>7</t>
  </si>
  <si>
    <t xml:space="preserve">Бюджет Вільховецької сільської територіальної громади </t>
  </si>
  <si>
    <t>Реконструкція Вільховецько - Лазівської ЗОШ І-ІІІ ступенів з добудовою учбового корпусу, харчоблоку, коридору та спортзалу у с.Вільхівці-Лази.Коригування</t>
  </si>
  <si>
    <t>8</t>
  </si>
  <si>
    <t xml:space="preserve">Тячівська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</si>
  <si>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„Тячівська районна лікарня” Тячівської міської ради)</t>
  </si>
  <si>
    <t>9</t>
  </si>
  <si>
    <t>Іршавська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</si>
  <si>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„Іршавська міська лікарня” Іршавської міської ради Закарпатської області)</t>
  </si>
  <si>
    <t xml:space="preserve">  Капітальний ремонт благоустрою, території  Ільницької ЗОШ І-ІІІ ступенів по вул.Центральна,22 в с.Ільниця, Хустського району</t>
  </si>
  <si>
    <t xml:space="preserve">  Капітальний ремонт даху та фасаду будівлі Іршавської міської лікарні по вул.Комарова,16 в м.Іршава,Хустського району</t>
  </si>
  <si>
    <t>10</t>
  </si>
  <si>
    <t xml:space="preserve">Перечинська міська територіальна громада </t>
  </si>
  <si>
    <t>Капітальний ремонт, термомодернізація будівлі філії опорного закладу Початкова школа Ліцею імені Героїв 68-го батальйону Перечинської міської ради за адресою: Закарпатська обл., Ужгородський р-н, м.Перечин, вул. Ужанська, 9</t>
  </si>
  <si>
    <t>Придбання реабілітаційного обладнання закладами охорони здоров'я спроможної мережі Закарпатської області (КНП „Перечинська лікарня” Перечинської міської ради Закарпатської області)</t>
  </si>
  <si>
    <t>Придбання лікарського  препарату Рисдиплам для забезпечення лікування дитини Порохнавець Вікторії Петрівни (06.03.2009 р.н., проживає у м.Мукачево, вул.Берегівська,108/47), яка страждає на рідкісне захворювання, а саме спінальну м'язову атрофію 2 типу (СМА 2 тип)</t>
  </si>
  <si>
    <t>Поточний ремонт реабілітаційного  відділення КНП „Лікарня Святого Мартина”</t>
  </si>
  <si>
    <t>Великоберезнянська селищна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</si>
  <si>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„Великоберезнянська лікарня” Великоберезнянської селищної ради Ужгородсього району Закарпатської області)</t>
  </si>
  <si>
    <t>Виготовлення пректно-кошторисної документації для проведення капітального ремонту будівлі амбулаторії загальної практики сімейної медицини смт. Великий Березний, вул. Б.Хмельницького, буд.4</t>
  </si>
  <si>
    <t xml:space="preserve">Облаштування штучного покриття на футбольному полі селища В.Березний </t>
  </si>
  <si>
    <t>Кам`янська сільська територіальна громада</t>
  </si>
  <si>
    <t xml:space="preserve">Нове будівництво індивідуальних житлових будинків для багатодітних сімей каркасно панельного типу в селі Арданово, №397А, Берегівського району, Закарпатської області (Коригування) </t>
  </si>
  <si>
    <t>Будівництво спортивно-ігрового майданчика зі штучним резиновим покриттям за адресою: с.Арданово (біля амбулаторії), Берегівського району, Закарпатської області. Коригування</t>
  </si>
  <si>
    <t>Капітальний ремонт системи опалення закладу дошкільної освіти в с.Керецьки Хустського району по вул. Головна,9</t>
  </si>
  <si>
    <t>Берегівська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</si>
  <si>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Берегівська лікарня імені Бертолона Ліннера Берегівської міської ради”)</t>
  </si>
  <si>
    <t xml:space="preserve">Виноградівська міська територіальна громада </t>
  </si>
  <si>
    <t>Капітальний ремонт системи теплопостачання Виноградівської районної лікарні по вулиці Лікарняна,13 в м.Виноградів Закарпатської області</t>
  </si>
  <si>
    <t xml:space="preserve">Воловецька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</si>
  <si>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„Воловецька центральна районна лікарня Воловецької селищної ради” ЗОР)</t>
  </si>
  <si>
    <t>На виконання  ухвали Господарського суду Закарпатської області від 29 травня 2025 року справи №907/396/25  по об'єкту:  „Берегоукріплення правого берега р. Тересва в с. Красна присілок Підчос Тячівського району</t>
  </si>
  <si>
    <t xml:space="preserve"> Колочавська сільська територіальна громада</t>
  </si>
  <si>
    <t>Співфінансування грантового проєкту  "Нове будівництво центру безпеки по вул. Шевченка 77-В, с. Колочава, Колочавська територіальна громада, Хустський район, Закарпатська область", який фінансується Програмою Транскордонного Співробітництва "Польща-Україна 2021-2027"</t>
  </si>
  <si>
    <t>Капітальний ремонт корпусу №2 Негровецького ЗЗСО І-ІІІ ст. ім. В.Росохи в с. Негровець, б/н, Колочавської сільськоїради Хустського району Закарпатської області</t>
  </si>
  <si>
    <t>Капітальний ремонт покрівлі даху Колочавської ЗОШ І-ІІІ ступенів №1 в с.Колочава, Міжгірського району, Закарпатської області</t>
  </si>
  <si>
    <t>Костринська сільська територіальна громада</t>
  </si>
  <si>
    <t>Міжгірська селищна територіальна громада</t>
  </si>
  <si>
    <t>Нижньоворітська сільська територіальна громада</t>
  </si>
  <si>
    <t>Капітальний ремонт даху та фасаду по заходах енергозбереження корпусів "А" і "Б" Нижньоворітського ліцею Нижньоворітської сільської ради Мукачівського району Закарпатської області по вул.Центральна,104 в с.Нижні Ворота</t>
  </si>
  <si>
    <t>Пилипецька сільська територіальна громада</t>
  </si>
  <si>
    <t>Капітальний  ремонт комунальної автомобільної дороги с.Нижній Студений - Потік - Рекіти)</t>
  </si>
  <si>
    <t>Капітальний ремонт приміщень ЦНАПу у будівлі сільського клубу в с.Ізки,№169, Пилипецької сільської ради Закарпатської області</t>
  </si>
  <si>
    <t xml:space="preserve">Рахівська міська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</si>
  <si>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„Рахівська районна лікарня” Рахівської міської ради Закарпатської області)</t>
  </si>
  <si>
    <t>Свалявська міська територіальна громада</t>
  </si>
  <si>
    <t>Придбання реабілітаційного обладнання закладами охорони здоров'я спроможної мережі Закарпатської області (КНП „Свалявська міська лікарня” Свалявської міської ради Закарпатської області)</t>
  </si>
  <si>
    <t>Капітальний ремонт з заміною ліфтів корпусу А та корпусу А1 будівлі КНП "Свалявська міська лікарня" Свалявської міської ради Закарпатської області за адресою м.Свалява, вул. Незалежності, 23</t>
  </si>
  <si>
    <t xml:space="preserve">Синевирська сільська територіальна громада </t>
  </si>
  <si>
    <t>Капітальний ремонт системи опалення Синевирсько-Полянського ліцею Синевирської сільської ради за адресою: с. Синевирська Поляна, буд. 143, Хустського району, Закарпатської області</t>
  </si>
  <si>
    <t>Буштинська селищна територіальна громада</t>
  </si>
  <si>
    <t>Проведення нормативної грошової оцінки земель  населених пунктів</t>
  </si>
  <si>
    <t>Тур'є-Реметівська сільська територіальна громада</t>
  </si>
  <si>
    <t>Углянська сільська територіальна громада</t>
  </si>
  <si>
    <t xml:space="preserve">Ужгородська міська територіальна громада </t>
  </si>
  <si>
    <t xml:space="preserve">Придбання  реабілітаційного обладнання для дитячої реабілітації КНП „Ужгородська міська багатопрофільна клінічна лікарня” Ужгородської міської ради </t>
  </si>
  <si>
    <t>Хустська міська територіальна громада</t>
  </si>
  <si>
    <t xml:space="preserve">Будівництво каналізаційної мережі пров.Михайла Печунки в м.Хуст.Коригування </t>
  </si>
  <si>
    <t>Придбання техніки для відділення медичної реабілітації КНП „Хустська центральна лікарня імені Віцинського Остапа Петровича” Хустської міської ради</t>
  </si>
  <si>
    <t xml:space="preserve">Ясінянська селищна територіальна громада </t>
  </si>
  <si>
    <t>Придбання реабілітаційного обладнання закладами охорони здоров'я спроможної мережі Закарпатської області (КНП „Ясінянська міська лікарня” Ясінянської селищної ради)</t>
  </si>
  <si>
    <t xml:space="preserve">Регіональна програма сталої психосоціальної підтримки населення, постраждалого від російської агресії "ТИ ЯК?" на 2023-2025 роки </t>
  </si>
  <si>
    <t>Уточнений план на січень - вересень</t>
  </si>
  <si>
    <t>Профінансо-вано за січень - вересень</t>
  </si>
  <si>
    <t>Залишок асигнувань на січень - вересень</t>
  </si>
  <si>
    <t>Програма проведення заходів із ліквідації комунальних підприємств Закарпатської обласної ради на 2020 – 2027 роки</t>
  </si>
  <si>
    <t>0613133</t>
  </si>
  <si>
    <t>Комплексна програма внесення змін до Схеми планування території Закарпатської області із проведенням її експертизи та створення (функціонування) містобудівного кадастру Закарпатської області і поліпшення безбар'єрного просторуна 2024 - 2028 роки</t>
  </si>
  <si>
    <t>Програма розвитку вівчарства в області на 2025-2029 роки</t>
  </si>
  <si>
    <t xml:space="preserve">2818340              2819740
</t>
  </si>
  <si>
    <t xml:space="preserve">Департамент  цивільного захисту та оборонної роботи облдержадміністрації </t>
  </si>
  <si>
    <t>Інформація про фінансування програм із
обласного бюджету  станом на 01.10.2025 року</t>
  </si>
  <si>
    <t>Реконструкція з добудовою будівлі комунальної власності - вбудованого приміщення аптеки №14 по вулиці Незалежності, 46-А приміщення 4 в м. Тячів Закарпатської області для розміщення центру лікування, відновлення та реабілітації осіб, які постраждали внаслідок збройної агресії Російської федерації проти України</t>
  </si>
  <si>
    <t xml:space="preserve"> Капітальний ремонт даху та фасаду будівлі Ільницької ЗОШ І-ІІІ ступенів по вул.Центральна,22 в с.Ільниця, Хустського району</t>
  </si>
  <si>
    <t xml:space="preserve"> Капітальний ремонт внутрішніх приміщень та інженерних систем опалення, електропостачання, внутрішніх та зовнішніх мереж каналізації та водопостачання Ільницької ЗОШ І-ІІІ ступенів по вул.Центральна,22 в с.Ільниця, Хустського району</t>
  </si>
  <si>
    <t xml:space="preserve">  Капітальний ремонт внутрішньої системи опалення, каналізації та водопостачання Іршавської міської лікарні по вул.Комарова,16 в м.Іршава,Хустського району</t>
  </si>
  <si>
    <t xml:space="preserve">  Капітальний ремонт благоустрою, території  Іршавської міської лікарні по вул.Комарова,16 в м.Іршава,Хустського району</t>
  </si>
  <si>
    <t>Капітальний ремонт даху та фасаду будівлі Ільницького закладу загальної середньої освіти I-III ступенів Іршавської міської ради Закарпатської області за адресою: Закарпатська область, Хустський район, с.Ільниця,  вул. Центральна, 22</t>
  </si>
  <si>
    <t>Мукачівська міська територіальна громада</t>
  </si>
  <si>
    <t>Капітальний ремонт приміщень паталогоанатомічного відділення КНП "Лікарня Св.Мартина" по вул.Новака Андрія,8-13 в м.Мукачево</t>
  </si>
  <si>
    <t>Реконструкція частини Будинку культури Кам'янської сільської ради Берегівського району Закарпатської області, за адресою: с.Кам'янське, вул. Мукачівська, 4-А, Берегівського району, Закарпатської області</t>
  </si>
  <si>
    <t>Керецьківська сільська територіальна громада</t>
  </si>
  <si>
    <t>Великодобронська сільська територіальна громада</t>
  </si>
  <si>
    <t>придбання комп'ютерного обладнання та меблів для облаштування робочих місць центру надання адміністративних послуг Великодобронської сільської ради</t>
  </si>
  <si>
    <t>Вишківська селищна територіальна громада</t>
  </si>
  <si>
    <t>Співфінансування грантового проекту ROUA00116 "Освіта для всіх і кожного: транскордонна співпраця задля якісної освіти у сільських школах</t>
  </si>
  <si>
    <t xml:space="preserve"> Горінчівська сільська територіальна громада</t>
  </si>
  <si>
    <t>Придбання контейнерів для роздільного збору твердих побутових відходів у населених пунктах громади</t>
  </si>
  <si>
    <t>Дубівська селищна територіальна громада</t>
  </si>
  <si>
    <t>Будівництво дитячого садка на 100 місць (на 4 групи) в с.Калини, Тячівського району. Коригування</t>
  </si>
  <si>
    <t>Капітальний ремонт господарської будівлі Колочавської сільської ради з впровадженням енергозберігаючих заходів фасаду будівлі для влаштування пункту збору вторинної сировини (еколого-просвітницького центру для молоді) по вул.Шевченка в с.Колочава Хустського району</t>
  </si>
  <si>
    <t>Кольчинська селищна територіальна громада</t>
  </si>
  <si>
    <t>Капітальний ремонт приміщень І поверху бувдівлі Верхньовизницького ЗЗСО за адресою: Закарпатська область, Мукачівський район, с.Верхня Визниця, вул.Миру,56</t>
  </si>
  <si>
    <t>Поточний ремонт даху котельні  Костринського ліцею Костринської сільської ради, Ужгородського району, Закарпатської області</t>
  </si>
  <si>
    <t>КНП „ЛПУ Міжгірська районна лікарня Міжгірської селищної ради Закарпатської області”</t>
  </si>
  <si>
    <t>Капітальний ремонт будівлі харчоблоку Пилипецького ліцею Пилипецької сільської ради Закарпатської області в с.Пилипець,20Г</t>
  </si>
  <si>
    <t>КНП "Рахівська районна лікарня" - придбання запчастин та матеріалів для поточного ремонту медичного обладнання (трубка рентгенівська GS-4570/B-421H до системи рентгенівської комп'ютерної томографії всього тіла Supria 32 виробництва Hitachi Lid, Японія</t>
  </si>
  <si>
    <t>Солотвинської селищної територіальної громади</t>
  </si>
  <si>
    <t>Капітальний ремонт приміщень Нижньоапшанського ліцею "Апша"</t>
  </si>
  <si>
    <t>Ставненської сільської територіальної громади</t>
  </si>
  <si>
    <t>Капітальний ремонт даху корпусів "А", "Б", "Д" та "Е" Ставненського закладу загальної середньої освіти І-ІІІ ступенів Ставненської сільської ради Ужгородського району Закарпатської області в с.Ставне,№396</t>
  </si>
  <si>
    <t>Реконструкція частини адмінбудівлі під Тур'я Пасіцький ЗДО Тур'є-Реметівської сільської ради за адресою: Закарпатська область Ужгородський район, с.Тур'я Пасіка, вул.Турянська,33</t>
  </si>
  <si>
    <t>Реконструкція будівлі під ветеранський хаб по вул.Карпатської України,98 у м.Ужгород</t>
  </si>
  <si>
    <t>Придбання реабілітаційного обладнання закладами охорони здоров'я спроможної мережі Закарпатської області (КНП „Хустська центральна лікарня імені Віцинського Остапа Петровича” Хустської міської ради)</t>
  </si>
  <si>
    <t>38</t>
  </si>
  <si>
    <t>Поточний ремонт окремих кабінетів  Лазещинської ЗЗСО  I-III ступенів, Ясінянської селищної ради, Рахівського району Закарпатської області</t>
  </si>
  <si>
    <t>Капітальний ремонт їдальні Чорнотисянського ЗЗСО І-ІІІ ступенів с.Чорна Тиса, Ясінянської селищної ради Рахівського району Закарпатської області</t>
  </si>
  <si>
    <t>Капітальний ремонт котельні Ясінянського ЗЗСО І-ІІІ ступенів №2 за адресою вул.Шевченка 5 селище Ясіня, Рахівсього району Закарпатської області</t>
  </si>
  <si>
    <t>Інформація про використання коштів субвенцій із обласного бюджету 
у 2025 році станом на 01.10.2025 року</t>
  </si>
  <si>
    <t>за III квартал 2025 рік</t>
  </si>
  <si>
    <t>за III квартал 2025 року</t>
  </si>
  <si>
    <t>за  III квартал 2025 року</t>
  </si>
  <si>
    <t>Інформація про виконання обласного бюджету за III квартал 2024 та 2025 роки</t>
  </si>
  <si>
    <t>Субвенція з державного бюджету місцевим бюджетам на реалізацію публічного інвестиційного проекту із розвитку ветеранських просторів</t>
  </si>
  <si>
    <t>19050000</t>
  </si>
  <si>
    <t>19050200</t>
  </si>
  <si>
    <t>Інші збори за забруднення навколишнього природного середовища до Фонду охорони навколишнього природного середовища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</si>
  <si>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</si>
  <si>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0127368</t>
  </si>
  <si>
    <t>0611278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</si>
  <si>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</si>
  <si>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>1913194</t>
  </si>
  <si>
    <t>Реалізація публічного інвестиційного проекту із розвитку ветеранських просторів</t>
  </si>
  <si>
    <t>2819740</t>
  </si>
  <si>
    <t>Субвенція з місцевого бюджету на здійснення природоохоронних заходів</t>
  </si>
  <si>
    <t>5119720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</si>
  <si>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</si>
  <si>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</si>
  <si>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</si>
  <si>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</si>
  <si>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</si>
  <si>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</si>
  <si>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</si>
  <si>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Податки на власність</t>
  </si>
  <si>
    <t>Податок з власників наземних, водних транспортних засобів та інших самохідних машин і механізмів</t>
  </si>
  <si>
    <t>Реставрація пам`яток культури, історії та архітектури</t>
  </si>
  <si>
    <t>Капітальне будівництво (придбання) житла</t>
  </si>
  <si>
    <t>Програма профілактики злочинності на території Закарпатської області на 2021-2025 роки</t>
  </si>
  <si>
    <t xml:space="preserve">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2024-2026 роки </t>
  </si>
  <si>
    <t>Програма підвищення ефективності діяльності Територіального управління БЕБ у Закарпатській області на 2023-2025 роки</t>
  </si>
  <si>
    <t xml:space="preserve">Програма забезпечення пожежної та техногенної безпеки на території Закарпатської області на 2024-2026 роки </t>
  </si>
  <si>
    <t>Програма сприяння діяльності Відділу державного нагляду (контролю) у Закарпатській області Державної служби України з безпеки на транспорті на 2025 рік</t>
  </si>
  <si>
    <t xml:space="preserve">Програма підвищення ефективності діяльності Управління патрульної поліції в Закарпатській області Департаменту патрульної поліції на 2025-2027 роки </t>
  </si>
  <si>
    <t xml:space="preserve">Програма забезпечення  безпеки та захисту інформації </t>
  </si>
  <si>
    <t xml:space="preserve">Програма профілактики злочинності на території Закарпатської області на 2021-2025 роки 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</si>
  <si>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</si>
  <si>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Уточнений план на січень-вересень</t>
  </si>
  <si>
    <t xml:space="preserve">Капітальний ремонт вул.Промислова в м.Перечин Ужгородського району Закарпатської області </t>
  </si>
  <si>
    <t xml:space="preserve"> Капітальний ремонт заїзду до Будинку культури за адресою: Закарпатська обл., Ужгородський р-н, м. Перечин, вул. Ужгородська,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</si>
</sst>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_-* #,##0_р_._-;\-* #,##0_р_._-;_-* &quot;-&quot;_р_._-;_-@_-"/>
    <numFmt numFmtId="178" formatCode="_-* #,##0.00_р_._-;\-* #,##0.00_р_._-;_-* &quot;-&quot;??_р_._-;_-@_-"/>
    <numFmt numFmtId="187" formatCode="#,##0.00_ ;\-#,##0.00\ "/>
  </numFmts>
  <fonts count="70">
    <font>
      <sz val="10"/>
      <color indexed="8"/>
      <name val="MS Sans Serif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MS Sans Serif"/>
      <charset val="204"/>
    </font>
    <font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8">
    <xf numFmtId="0" fontId="0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1">
      <protection locked="0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1" fillId="0" borderId="0"/>
    <xf numFmtId="0" fontId="49" fillId="0" borderId="0"/>
    <xf numFmtId="0" fontId="19" fillId="21" borderId="0" applyNumberFormat="0" applyBorder="0" applyAlignment="0" applyProtection="0"/>
    <xf numFmtId="0" fontId="20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2" fillId="14" borderId="2" applyNumberFormat="0" applyAlignment="0" applyProtection="0"/>
    <xf numFmtId="0" fontId="22" fillId="5" borderId="2" applyNumberFormat="0" applyAlignment="0" applyProtection="0"/>
    <xf numFmtId="0" fontId="22" fillId="5" borderId="2" applyNumberFormat="0" applyAlignment="0" applyProtection="0"/>
    <xf numFmtId="0" fontId="23" fillId="12" borderId="3" applyNumberFormat="0" applyAlignment="0" applyProtection="0"/>
    <xf numFmtId="0" fontId="23" fillId="3" borderId="3" applyNumberFormat="0" applyAlignment="0" applyProtection="0"/>
    <xf numFmtId="0" fontId="24" fillId="12" borderId="2" applyNumberFormat="0" applyAlignment="0" applyProtection="0"/>
    <xf numFmtId="0" fontId="24" fillId="3" borderId="2" applyNumberFormat="0" applyAlignment="0" applyProtection="0"/>
    <xf numFmtId="0" fontId="25" fillId="9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57" fillId="0" borderId="0"/>
    <xf numFmtId="0" fontId="53" fillId="0" borderId="0"/>
    <xf numFmtId="0" fontId="58" fillId="0" borderId="0"/>
    <xf numFmtId="0" fontId="49" fillId="0" borderId="0"/>
    <xf numFmtId="0" fontId="29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top"/>
    </xf>
    <xf numFmtId="0" fontId="54" fillId="0" borderId="0">
      <alignment vertical="top"/>
    </xf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9" applyNumberFormat="0" applyFill="0" applyAlignment="0" applyProtection="0"/>
    <xf numFmtId="0" fontId="33" fillId="26" borderId="10" applyNumberFormat="0" applyAlignment="0" applyProtection="0"/>
    <xf numFmtId="0" fontId="33" fillId="26" borderId="10" applyNumberFormat="0" applyAlignment="0" applyProtection="0"/>
    <xf numFmtId="0" fontId="34" fillId="26" borderId="10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3" borderId="2" applyNumberFormat="0" applyAlignment="0" applyProtection="0"/>
    <xf numFmtId="0" fontId="21" fillId="0" borderId="0"/>
    <xf numFmtId="0" fontId="14" fillId="0" borderId="0"/>
    <xf numFmtId="0" fontId="4" fillId="0" borderId="0"/>
    <xf numFmtId="0" fontId="4" fillId="0" borderId="0"/>
    <xf numFmtId="0" fontId="53" fillId="0" borderId="0"/>
    <xf numFmtId="0" fontId="5" fillId="0" borderId="0"/>
    <xf numFmtId="0" fontId="4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" fillId="0" borderId="0"/>
    <xf numFmtId="0" fontId="4" fillId="0" borderId="0"/>
    <xf numFmtId="0" fontId="2" fillId="0" borderId="0"/>
    <xf numFmtId="0" fontId="21" fillId="0" borderId="0"/>
    <xf numFmtId="0" fontId="21" fillId="0" borderId="0"/>
    <xf numFmtId="0" fontId="32" fillId="0" borderId="11" applyNumberFormat="0" applyFill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7" borderId="12" applyNumberFormat="0" applyFont="0" applyAlignment="0" applyProtection="0"/>
    <xf numFmtId="0" fontId="21" fillId="7" borderId="12" applyNumberFormat="0" applyFont="0" applyAlignment="0" applyProtection="0"/>
    <xf numFmtId="0" fontId="49" fillId="7" borderId="12" applyNumberFormat="0" applyFont="0" applyAlignment="0" applyProtection="0"/>
    <xf numFmtId="0" fontId="41" fillId="7" borderId="12" applyNumberFormat="0" applyFont="0" applyAlignment="0" applyProtection="0"/>
    <xf numFmtId="0" fontId="23" fillId="3" borderId="3" applyNumberFormat="0" applyAlignment="0" applyProtection="0"/>
    <xf numFmtId="0" fontId="23" fillId="27" borderId="3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14" borderId="0" applyNumberFormat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6" fillId="0" borderId="0">
      <protection locked="0"/>
    </xf>
  </cellStyleXfs>
  <cellXfs count="40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3" fillId="0" borderId="0" xfId="170" applyFont="1"/>
    <xf numFmtId="0" fontId="11" fillId="0" borderId="14" xfId="0" applyFont="1" applyBorder="1" applyAlignment="1">
      <alignment horizontal="left" vertical="center"/>
    </xf>
    <xf numFmtId="4" fontId="11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4" xfId="0" applyNumberFormat="1" applyFont="1" applyFill="1" applyBorder="1" applyAlignment="1" applyProtection="1">
      <alignment vertical="center"/>
    </xf>
    <xf numFmtId="4" fontId="11" fillId="0" borderId="14" xfId="0" applyNumberFormat="1" applyFont="1" applyFill="1" applyBorder="1" applyAlignment="1" applyProtection="1">
      <alignment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vertical="center"/>
    </xf>
    <xf numFmtId="0" fontId="4" fillId="0" borderId="0" xfId="173" applyNumberForma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4" fontId="14" fillId="0" borderId="0" xfId="0" applyNumberFormat="1" applyFont="1" applyFill="1" applyBorder="1" applyAlignment="1" applyProtection="1">
      <alignment horizontal="right"/>
    </xf>
    <xf numFmtId="0" fontId="4" fillId="0" borderId="0" xfId="173" applyNumberFormat="1" applyFill="1" applyBorder="1" applyAlignment="1" applyProtection="1">
      <alignment wrapText="1"/>
    </xf>
    <xf numFmtId="0" fontId="6" fillId="0" borderId="0" xfId="173" applyNumberFormat="1" applyFont="1" applyFill="1" applyBorder="1" applyAlignment="1" applyProtection="1"/>
    <xf numFmtId="49" fontId="11" fillId="0" borderId="14" xfId="173" applyNumberFormat="1" applyFont="1" applyBorder="1" applyAlignment="1">
      <alignment horizontal="center" vertical="center"/>
    </xf>
    <xf numFmtId="0" fontId="11" fillId="0" borderId="14" xfId="173" applyFont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39" fontId="9" fillId="3" borderId="15" xfId="0" applyNumberFormat="1" applyFont="1" applyFill="1" applyBorder="1" applyAlignment="1">
      <alignment horizontal="right" vertical="center" wrapText="1"/>
    </xf>
    <xf numFmtId="4" fontId="11" fillId="0" borderId="14" xfId="173" applyNumberFormat="1" applyFont="1" applyBorder="1" applyAlignment="1">
      <alignment horizontal="right" vertical="center"/>
    </xf>
    <xf numFmtId="4" fontId="9" fillId="0" borderId="14" xfId="173" applyNumberFormat="1" applyFont="1" applyFill="1" applyBorder="1" applyAlignment="1" applyProtection="1">
      <alignment vertical="center"/>
    </xf>
    <xf numFmtId="4" fontId="11" fillId="0" borderId="14" xfId="173" applyNumberFormat="1" applyFont="1" applyFill="1" applyBorder="1" applyAlignment="1" applyProtection="1">
      <alignment vertical="center"/>
    </xf>
    <xf numFmtId="0" fontId="4" fillId="0" borderId="0" xfId="175" applyNumberFormat="1" applyFill="1" applyBorder="1" applyAlignment="1" applyProtection="1"/>
    <xf numFmtId="0" fontId="14" fillId="0" borderId="0" xfId="177" applyFont="1"/>
    <xf numFmtId="0" fontId="14" fillId="0" borderId="0" xfId="177" applyFont="1" applyAlignment="1">
      <alignment horizontal="right"/>
    </xf>
    <xf numFmtId="0" fontId="6" fillId="0" borderId="0" xfId="175" applyNumberFormat="1" applyFont="1" applyFill="1" applyBorder="1" applyAlignment="1" applyProtection="1"/>
    <xf numFmtId="0" fontId="45" fillId="0" borderId="0" xfId="175" applyFont="1" applyAlignment="1">
      <alignment horizontal="left" vertical="center"/>
    </xf>
    <xf numFmtId="0" fontId="4" fillId="0" borderId="0" xfId="175" applyNumberFormat="1" applyFill="1" applyBorder="1" applyAlignment="1" applyProtection="1">
      <alignment wrapText="1"/>
    </xf>
    <xf numFmtId="4" fontId="4" fillId="0" borderId="0" xfId="175" applyNumberFormat="1" applyFill="1" applyBorder="1" applyAlignment="1" applyProtection="1"/>
    <xf numFmtId="4" fontId="11" fillId="0" borderId="14" xfId="175" applyNumberFormat="1" applyFont="1" applyBorder="1" applyAlignment="1">
      <alignment vertical="center"/>
    </xf>
    <xf numFmtId="176" fontId="11" fillId="0" borderId="14" xfId="178" applyNumberFormat="1" applyFont="1" applyBorder="1" applyAlignment="1">
      <alignment vertical="center"/>
    </xf>
    <xf numFmtId="0" fontId="9" fillId="0" borderId="14" xfId="175" applyFont="1" applyBorder="1" applyAlignment="1">
      <alignment horizontal="center" vertical="center"/>
    </xf>
    <xf numFmtId="0" fontId="10" fillId="0" borderId="14" xfId="178" applyFont="1" applyFill="1" applyBorder="1" applyAlignment="1">
      <alignment horizontal="left" vertical="center" wrapText="1"/>
    </xf>
    <xf numFmtId="4" fontId="10" fillId="0" borderId="14" xfId="179" applyNumberFormat="1" applyFont="1" applyFill="1" applyBorder="1" applyAlignment="1" applyProtection="1">
      <alignment horizontal="right" vertical="center"/>
    </xf>
    <xf numFmtId="176" fontId="9" fillId="0" borderId="14" xfId="178" applyNumberFormat="1" applyFont="1" applyBorder="1" applyAlignment="1">
      <alignment vertical="center"/>
    </xf>
    <xf numFmtId="4" fontId="9" fillId="0" borderId="14" xfId="175" applyNumberFormat="1" applyFont="1" applyFill="1" applyBorder="1" applyAlignment="1" applyProtection="1">
      <alignment horizontal="right" vertical="center"/>
    </xf>
    <xf numFmtId="4" fontId="9" fillId="0" borderId="14" xfId="175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vertical="center"/>
    </xf>
    <xf numFmtId="4" fontId="11" fillId="0" borderId="14" xfId="175" applyNumberFormat="1" applyFont="1" applyFill="1" applyBorder="1" applyAlignment="1" applyProtection="1">
      <alignment vertical="center"/>
    </xf>
    <xf numFmtId="0" fontId="9" fillId="0" borderId="14" xfId="175" applyNumberFormat="1" applyFont="1" applyFill="1" applyBorder="1" applyAlignment="1" applyProtection="1">
      <alignment vertical="center"/>
    </xf>
    <xf numFmtId="3" fontId="12" fillId="0" borderId="14" xfId="177" applyNumberFormat="1" applyFont="1" applyBorder="1" applyAlignment="1">
      <alignment vertical="center" wrapText="1"/>
    </xf>
    <xf numFmtId="0" fontId="47" fillId="0" borderId="0" xfId="177" applyFont="1"/>
    <xf numFmtId="4" fontId="12" fillId="0" borderId="14" xfId="177" applyNumberFormat="1" applyFont="1" applyBorder="1" applyAlignment="1">
      <alignment horizontal="right" vertical="center"/>
    </xf>
    <xf numFmtId="4" fontId="12" fillId="0" borderId="14" xfId="176" applyNumberFormat="1" applyFont="1" applyBorder="1" applyAlignment="1">
      <alignment horizontal="right" vertical="center"/>
    </xf>
    <xf numFmtId="4" fontId="10" fillId="0" borderId="14" xfId="177" applyNumberFormat="1" applyFont="1" applyBorder="1" applyAlignment="1">
      <alignment horizontal="right" vertical="center"/>
    </xf>
    <xf numFmtId="3" fontId="12" fillId="0" borderId="14" xfId="176" applyNumberFormat="1" applyFont="1" applyFill="1" applyBorder="1" applyAlignment="1">
      <alignment vertical="center" wrapText="1"/>
    </xf>
    <xf numFmtId="3" fontId="10" fillId="0" borderId="14" xfId="176" applyNumberFormat="1" applyFont="1" applyBorder="1" applyAlignment="1">
      <alignment vertical="center"/>
    </xf>
    <xf numFmtId="3" fontId="10" fillId="0" borderId="14" xfId="176" applyNumberFormat="1" applyFont="1" applyBorder="1" applyAlignment="1">
      <alignment vertical="center" wrapText="1"/>
    </xf>
    <xf numFmtId="4" fontId="0" fillId="0" borderId="0" xfId="0" applyNumberFormat="1" applyFill="1" applyBorder="1" applyAlignment="1" applyProtection="1"/>
    <xf numFmtId="0" fontId="52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>
      <alignment horizontal="center"/>
    </xf>
    <xf numFmtId="0" fontId="6" fillId="28" borderId="0" xfId="0" applyNumberFormat="1" applyFont="1" applyFill="1" applyBorder="1" applyAlignment="1" applyProtection="1"/>
    <xf numFmtId="4" fontId="6" fillId="0" borderId="0" xfId="175" applyNumberFormat="1" applyFont="1" applyFill="1" applyBorder="1" applyAlignment="1" applyProtection="1"/>
    <xf numFmtId="0" fontId="10" fillId="0" borderId="0" xfId="0" applyFont="1"/>
    <xf numFmtId="0" fontId="14" fillId="29" borderId="0" xfId="0" applyFont="1" applyFill="1"/>
    <xf numFmtId="176" fontId="14" fillId="29" borderId="0" xfId="0" applyNumberFormat="1" applyFont="1" applyFill="1"/>
    <xf numFmtId="0" fontId="47" fillId="29" borderId="0" xfId="0" applyFont="1" applyFill="1"/>
    <xf numFmtId="176" fontId="47" fillId="29" borderId="0" xfId="0" applyNumberFormat="1" applyFont="1" applyFill="1"/>
    <xf numFmtId="0" fontId="48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76" fontId="14" fillId="0" borderId="0" xfId="0" applyNumberFormat="1" applyFont="1"/>
    <xf numFmtId="0" fontId="10" fillId="0" borderId="14" xfId="0" applyFont="1" applyBorder="1" applyAlignment="1">
      <alignment vertical="center" wrapText="1"/>
    </xf>
    <xf numFmtId="49" fontId="4" fillId="0" borderId="0" xfId="173" applyNumberFormat="1" applyFill="1" applyBorder="1" applyAlignment="1" applyProtection="1">
      <alignment horizontal="center"/>
    </xf>
    <xf numFmtId="39" fontId="9" fillId="3" borderId="14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0" fontId="10" fillId="0" borderId="14" xfId="0" applyFont="1" applyBorder="1" applyAlignment="1">
      <alignment horizontal="left" vertical="center"/>
    </xf>
    <xf numFmtId="4" fontId="6" fillId="0" borderId="0" xfId="0" applyNumberFormat="1" applyFont="1" applyFill="1" applyBorder="1" applyAlignment="1" applyProtection="1"/>
    <xf numFmtId="4" fontId="12" fillId="0" borderId="14" xfId="173" applyNumberFormat="1" applyFont="1" applyBorder="1" applyAlignment="1">
      <alignment horizontal="right" vertical="center"/>
    </xf>
    <xf numFmtId="39" fontId="10" fillId="3" borderId="14" xfId="0" applyNumberFormat="1" applyFont="1" applyFill="1" applyBorder="1" applyAlignment="1">
      <alignment horizontal="right" vertical="center" wrapText="1"/>
    </xf>
    <xf numFmtId="4" fontId="12" fillId="0" borderId="14" xfId="177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 applyProtection="1">
      <alignment vertical="center"/>
    </xf>
    <xf numFmtId="4" fontId="10" fillId="0" borderId="14" xfId="0" applyNumberFormat="1" applyFont="1" applyFill="1" applyBorder="1" applyAlignment="1" applyProtection="1">
      <alignment vertical="center"/>
    </xf>
    <xf numFmtId="0" fontId="47" fillId="29" borderId="0" xfId="0" applyFont="1" applyFill="1" applyAlignment="1">
      <alignment horizontal="right"/>
    </xf>
    <xf numFmtId="176" fontId="47" fillId="29" borderId="0" xfId="0" applyNumberFormat="1" applyFont="1" applyFill="1" applyAlignment="1">
      <alignment horizontal="right"/>
    </xf>
    <xf numFmtId="1" fontId="12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4" xfId="177" applyFont="1" applyBorder="1" applyAlignment="1">
      <alignment vertical="center"/>
    </xf>
    <xf numFmtId="4" fontId="10" fillId="0" borderId="14" xfId="177" applyNumberFormat="1" applyFont="1" applyBorder="1" applyAlignment="1">
      <alignment vertical="center"/>
    </xf>
    <xf numFmtId="0" fontId="51" fillId="0" borderId="0" xfId="175" applyNumberFormat="1" applyFont="1" applyFill="1" applyBorder="1" applyAlignment="1" applyProtection="1"/>
    <xf numFmtId="0" fontId="51" fillId="0" borderId="0" xfId="173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" fontId="11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 applyProtection="1">
      <alignment horizontal="right" vertical="center"/>
    </xf>
    <xf numFmtId="4" fontId="12" fillId="29" borderId="14" xfId="0" applyNumberFormat="1" applyFont="1" applyFill="1" applyBorder="1" applyAlignment="1" applyProtection="1">
      <alignment vertical="center"/>
    </xf>
    <xf numFmtId="4" fontId="12" fillId="29" borderId="14" xfId="0" applyNumberFormat="1" applyFont="1" applyFill="1" applyBorder="1" applyAlignment="1" applyProtection="1">
      <alignment horizontal="right" vertical="center"/>
    </xf>
    <xf numFmtId="4" fontId="11" fillId="29" borderId="14" xfId="0" applyNumberFormat="1" applyFont="1" applyFill="1" applyBorder="1" applyAlignment="1" applyProtection="1">
      <alignment vertical="center"/>
    </xf>
    <xf numFmtId="1" fontId="9" fillId="0" borderId="14" xfId="0" applyNumberFormat="1" applyFont="1" applyBorder="1" applyAlignment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4" fontId="10" fillId="29" borderId="14" xfId="0" applyNumberFormat="1" applyFont="1" applyFill="1" applyBorder="1" applyAlignment="1" applyProtection="1">
      <alignment vertical="center"/>
    </xf>
    <xf numFmtId="4" fontId="10" fillId="29" borderId="14" xfId="0" applyNumberFormat="1" applyFont="1" applyFill="1" applyBorder="1" applyAlignment="1" applyProtection="1">
      <alignment horizontal="right" vertical="center"/>
    </xf>
    <xf numFmtId="4" fontId="9" fillId="29" borderId="14" xfId="0" applyNumberFormat="1" applyFont="1" applyFill="1" applyBorder="1" applyAlignment="1" applyProtection="1">
      <alignment vertical="center"/>
    </xf>
    <xf numFmtId="2" fontId="9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12" fillId="28" borderId="14" xfId="0" applyNumberFormat="1" applyFont="1" applyFill="1" applyBorder="1" applyAlignment="1">
      <alignment horizontal="center" vertical="center" wrapText="1"/>
    </xf>
    <xf numFmtId="2" fontId="11" fillId="28" borderId="14" xfId="0" applyNumberFormat="1" applyFont="1" applyFill="1" applyBorder="1" applyAlignment="1" applyProtection="1">
      <alignment vertical="center" wrapText="1"/>
    </xf>
    <xf numFmtId="4" fontId="11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horizontal="right" vertical="center"/>
    </xf>
    <xf numFmtId="1" fontId="10" fillId="0" borderId="14" xfId="0" applyNumberFormat="1" applyFont="1" applyFill="1" applyBorder="1" applyAlignment="1">
      <alignment horizontal="center" vertical="center"/>
    </xf>
    <xf numFmtId="4" fontId="10" fillId="0" borderId="14" xfId="171" applyNumberFormat="1" applyFont="1" applyBorder="1" applyAlignment="1">
      <alignment vertical="center"/>
    </xf>
    <xf numFmtId="1" fontId="12" fillId="28" borderId="14" xfId="0" applyNumberFormat="1" applyFont="1" applyFill="1" applyBorder="1" applyAlignment="1">
      <alignment horizontal="center" vertical="center"/>
    </xf>
    <xf numFmtId="2" fontId="11" fillId="28" borderId="14" xfId="0" applyNumberFormat="1" applyFont="1" applyFill="1" applyBorder="1" applyAlignment="1">
      <alignment vertical="center" wrapText="1"/>
    </xf>
    <xf numFmtId="2" fontId="10" fillId="0" borderId="14" xfId="0" applyNumberFormat="1" applyFont="1" applyFill="1" applyBorder="1" applyAlignment="1">
      <alignment vertical="center" wrapText="1"/>
    </xf>
    <xf numFmtId="4" fontId="10" fillId="29" borderId="14" xfId="181" applyNumberFormat="1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vertical="center" wrapText="1"/>
    </xf>
    <xf numFmtId="1" fontId="10" fillId="0" borderId="14" xfId="0" applyNumberFormat="1" applyFont="1" applyBorder="1" applyAlignment="1">
      <alignment horizontal="center" vertical="center"/>
    </xf>
    <xf numFmtId="2" fontId="12" fillId="28" borderId="14" xfId="0" applyNumberFormat="1" applyFont="1" applyFill="1" applyBorder="1" applyAlignment="1" applyProtection="1">
      <alignment vertical="center" wrapText="1"/>
      <protection hidden="1"/>
    </xf>
    <xf numFmtId="2" fontId="12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>
      <alignment horizontal="right" vertical="center"/>
    </xf>
    <xf numFmtId="1" fontId="10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 applyProtection="1">
      <alignment horizontal="right" vertical="center" wrapText="1"/>
      <protection hidden="1"/>
    </xf>
    <xf numFmtId="2" fontId="10" fillId="0" borderId="14" xfId="172" applyNumberFormat="1" applyFont="1" applyFill="1" applyBorder="1" applyAlignment="1" applyProtection="1">
      <alignment horizontal="left" vertical="center" wrapText="1"/>
    </xf>
    <xf numFmtId="1" fontId="12" fillId="0" borderId="14" xfId="0" applyNumberFormat="1" applyFont="1" applyFill="1" applyBorder="1" applyAlignment="1" applyProtection="1">
      <alignment horizontal="center" vertical="center"/>
      <protection hidden="1"/>
    </xf>
    <xf numFmtId="1" fontId="10" fillId="0" borderId="14" xfId="0" applyNumberFormat="1" applyFont="1" applyFill="1" applyBorder="1" applyAlignment="1" applyProtection="1">
      <alignment horizontal="center" vertical="center"/>
      <protection hidden="1"/>
    </xf>
    <xf numFmtId="1" fontId="11" fillId="28" borderId="14" xfId="0" applyNumberFormat="1" applyFont="1" applyFill="1" applyBorder="1" applyAlignment="1" applyProtection="1">
      <alignment horizontal="center" vertical="center"/>
    </xf>
    <xf numFmtId="2" fontId="10" fillId="0" borderId="14" xfId="178" applyNumberFormat="1" applyFont="1" applyFill="1" applyBorder="1" applyAlignment="1">
      <alignment horizontal="left"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2" fontId="12" fillId="28" borderId="14" xfId="0" applyNumberFormat="1" applyFont="1" applyFill="1" applyBorder="1" applyAlignment="1">
      <alignment vertical="center" wrapText="1"/>
    </xf>
    <xf numFmtId="2" fontId="12" fillId="28" borderId="14" xfId="177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39" fontId="7" fillId="3" borderId="0" xfId="0" applyNumberFormat="1" applyFont="1" applyFill="1" applyBorder="1" applyAlignment="1">
      <alignment horizontal="right" vertical="center" wrapText="1"/>
    </xf>
    <xf numFmtId="0" fontId="13" fillId="0" borderId="0" xfId="170" applyFont="1" applyBorder="1"/>
    <xf numFmtId="0" fontId="9" fillId="3" borderId="14" xfId="0" applyFont="1" applyFill="1" applyBorder="1" applyAlignment="1">
      <alignment horizontal="center" vertical="center" wrapText="1"/>
    </xf>
    <xf numFmtId="39" fontId="11" fillId="3" borderId="14" xfId="0" applyNumberFormat="1" applyFont="1" applyFill="1" applyBorder="1" applyAlignment="1">
      <alignment horizontal="right" vertical="center" wrapText="1"/>
    </xf>
    <xf numFmtId="0" fontId="10" fillId="0" borderId="14" xfId="171" applyFont="1" applyBorder="1" applyAlignment="1">
      <alignment horizontal="center" vertical="center"/>
    </xf>
    <xf numFmtId="0" fontId="10" fillId="0" borderId="14" xfId="171" applyFont="1" applyBorder="1" applyAlignment="1">
      <alignment vertical="center" wrapText="1"/>
    </xf>
    <xf numFmtId="0" fontId="12" fillId="0" borderId="14" xfId="171" applyFont="1" applyBorder="1" applyAlignment="1">
      <alignment vertical="center" wrapText="1"/>
    </xf>
    <xf numFmtId="49" fontId="10" fillId="0" borderId="14" xfId="171" applyNumberFormat="1" applyFont="1" applyBorder="1" applyAlignment="1">
      <alignment horizontal="center" vertical="center"/>
    </xf>
    <xf numFmtId="4" fontId="9" fillId="3" borderId="14" xfId="0" applyNumberFormat="1" applyFont="1" applyFill="1" applyBorder="1" applyAlignment="1">
      <alignment horizontal="right" vertical="center" wrapText="1"/>
    </xf>
    <xf numFmtId="4" fontId="53" fillId="0" borderId="0" xfId="171" applyNumberFormat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4" fontId="9" fillId="3" borderId="14" xfId="0" applyNumberFormat="1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12" fillId="28" borderId="14" xfId="172" applyNumberFormat="1" applyFont="1" applyFill="1" applyBorder="1" applyAlignment="1" applyProtection="1">
      <alignment horizontal="right" vertical="center" wrapText="1"/>
    </xf>
    <xf numFmtId="0" fontId="9" fillId="3" borderId="18" xfId="0" applyFont="1" applyFill="1" applyBorder="1" applyAlignment="1">
      <alignment vertical="center" wrapText="1"/>
    </xf>
    <xf numFmtId="4" fontId="11" fillId="28" borderId="14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10" fillId="3" borderId="15" xfId="0" applyNumberFormat="1" applyFont="1" applyFill="1" applyBorder="1" applyAlignment="1">
      <alignment horizontal="right" vertical="center" wrapText="1"/>
    </xf>
    <xf numFmtId="39" fontId="56" fillId="3" borderId="0" xfId="0" applyNumberFormat="1" applyFont="1" applyFill="1" applyBorder="1" applyAlignment="1">
      <alignment horizontal="right" vertical="center" wrapText="1"/>
    </xf>
    <xf numFmtId="176" fontId="11" fillId="28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 applyProtection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49" fontId="12" fillId="0" borderId="14" xfId="0" applyNumberFormat="1" applyFont="1" applyBorder="1" applyAlignment="1">
      <alignment horizontal="center" vertical="center" wrapText="1"/>
    </xf>
    <xf numFmtId="176" fontId="10" fillId="0" borderId="14" xfId="153" applyNumberFormat="1" applyFont="1" applyBorder="1" applyAlignment="1">
      <alignment horizontal="left" vertical="center" wrapText="1"/>
    </xf>
    <xf numFmtId="176" fontId="10" fillId="0" borderId="14" xfId="0" applyNumberFormat="1" applyFont="1" applyBorder="1" applyAlignment="1">
      <alignment vertical="center"/>
    </xf>
    <xf numFmtId="176" fontId="10" fillId="29" borderId="14" xfId="0" applyNumberFormat="1" applyFont="1" applyFill="1" applyBorder="1" applyAlignment="1">
      <alignment vertical="center" wrapText="1"/>
    </xf>
    <xf numFmtId="3" fontId="10" fillId="0" borderId="14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 wrapText="1"/>
    </xf>
    <xf numFmtId="3" fontId="10" fillId="0" borderId="14" xfId="0" applyNumberFormat="1" applyFont="1" applyBorder="1" applyAlignment="1">
      <alignment vertical="center" wrapText="1"/>
    </xf>
    <xf numFmtId="0" fontId="10" fillId="0" borderId="14" xfId="153" applyFont="1" applyBorder="1" applyAlignment="1">
      <alignment horizontal="left" vertical="center" wrapText="1"/>
    </xf>
    <xf numFmtId="0" fontId="47" fillId="0" borderId="0" xfId="0" applyFont="1"/>
    <xf numFmtId="176" fontId="10" fillId="0" borderId="14" xfId="153" applyNumberFormat="1" applyFont="1" applyBorder="1" applyAlignment="1">
      <alignment vertical="center" wrapText="1"/>
    </xf>
    <xf numFmtId="176" fontId="10" fillId="0" borderId="14" xfId="154" applyNumberFormat="1" applyFont="1" applyBorder="1" applyAlignment="1">
      <alignment horizontal="left" vertical="center" wrapText="1"/>
    </xf>
    <xf numFmtId="49" fontId="12" fillId="29" borderId="14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4" fontId="10" fillId="0" borderId="14" xfId="137" applyNumberFormat="1" applyFont="1" applyBorder="1" applyAlignment="1">
      <alignment vertical="center" wrapText="1"/>
    </xf>
    <xf numFmtId="4" fontId="10" fillId="0" borderId="14" xfId="177" applyNumberFormat="1" applyFont="1" applyBorder="1"/>
    <xf numFmtId="0" fontId="10" fillId="0" borderId="14" xfId="177" applyFont="1" applyBorder="1"/>
    <xf numFmtId="4" fontId="10" fillId="0" borderId="14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4" fontId="10" fillId="0" borderId="14" xfId="138" applyNumberFormat="1" applyFont="1" applyBorder="1" applyAlignment="1">
      <alignment vertical="center"/>
    </xf>
    <xf numFmtId="0" fontId="10" fillId="0" borderId="14" xfId="181" applyFont="1" applyBorder="1" applyAlignment="1">
      <alignment vertical="center" wrapText="1"/>
    </xf>
    <xf numFmtId="0" fontId="10" fillId="0" borderId="14" xfId="181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right" vertical="center" wrapText="1"/>
    </xf>
    <xf numFmtId="4" fontId="12" fillId="3" borderId="14" xfId="0" applyNumberFormat="1" applyFont="1" applyFill="1" applyBorder="1" applyAlignment="1">
      <alignment horizontal="right" vertical="center" wrapText="1"/>
    </xf>
    <xf numFmtId="0" fontId="10" fillId="0" borderId="14" xfId="139" applyFont="1" applyBorder="1" applyAlignment="1">
      <alignment vertical="center" wrapText="1"/>
    </xf>
    <xf numFmtId="0" fontId="10" fillId="0" borderId="14" xfId="139" applyFont="1" applyBorder="1" applyAlignment="1">
      <alignment horizontal="left" vertical="center" wrapText="1"/>
    </xf>
    <xf numFmtId="0" fontId="10" fillId="0" borderId="14" xfId="138" applyFont="1" applyBorder="1" applyAlignment="1">
      <alignment vertical="center" wrapText="1"/>
    </xf>
    <xf numFmtId="0" fontId="12" fillId="0" borderId="14" xfId="138" applyFont="1" applyBorder="1" applyAlignment="1">
      <alignment vertical="center" wrapText="1"/>
    </xf>
    <xf numFmtId="0" fontId="50" fillId="0" borderId="0" xfId="0" applyFont="1"/>
    <xf numFmtId="4" fontId="9" fillId="3" borderId="15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horizontal="center" vertical="center" wrapText="1"/>
    </xf>
    <xf numFmtId="2" fontId="11" fillId="0" borderId="18" xfId="0" applyNumberFormat="1" applyFont="1" applyBorder="1" applyAlignment="1">
      <alignment horizontal="left" vertical="center" wrapText="1"/>
    </xf>
    <xf numFmtId="2" fontId="9" fillId="0" borderId="18" xfId="0" applyNumberFormat="1" applyFont="1" applyBorder="1" applyAlignment="1">
      <alignment horizontal="left" vertical="center" wrapText="1"/>
    </xf>
    <xf numFmtId="2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0" borderId="18" xfId="138" applyFont="1" applyBorder="1" applyAlignment="1">
      <alignment vertical="center" wrapText="1"/>
    </xf>
    <xf numFmtId="0" fontId="11" fillId="3" borderId="19" xfId="0" applyFont="1" applyFill="1" applyBorder="1" applyAlignment="1">
      <alignment horizontal="left" vertical="center" wrapText="1"/>
    </xf>
    <xf numFmtId="2" fontId="9" fillId="0" borderId="18" xfId="0" applyNumberFormat="1" applyFont="1" applyBorder="1" applyAlignment="1">
      <alignment vertical="center" wrapText="1"/>
    </xf>
    <xf numFmtId="2" fontId="10" fillId="0" borderId="16" xfId="0" applyNumberFormat="1" applyFont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vertical="center" wrapText="1"/>
    </xf>
    <xf numFmtId="2" fontId="10" fillId="0" borderId="18" xfId="0" applyNumberFormat="1" applyFont="1" applyFill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>
      <alignment vertical="center" wrapText="1"/>
    </xf>
    <xf numFmtId="2" fontId="9" fillId="0" borderId="20" xfId="173" applyNumberFormat="1" applyFont="1" applyBorder="1" applyAlignment="1">
      <alignment vertical="center" wrapText="1"/>
    </xf>
    <xf numFmtId="4" fontId="10" fillId="29" borderId="20" xfId="181" applyNumberFormat="1" applyFont="1" applyFill="1" applyBorder="1" applyAlignment="1">
      <alignment vertical="center" wrapText="1"/>
    </xf>
    <xf numFmtId="176" fontId="9" fillId="0" borderId="20" xfId="0" applyNumberFormat="1" applyFont="1" applyFill="1" applyBorder="1" applyAlignment="1">
      <alignment horizontal="right" vertical="center"/>
    </xf>
    <xf numFmtId="4" fontId="10" fillId="29" borderId="20" xfId="0" applyNumberFormat="1" applyFont="1" applyFill="1" applyBorder="1" applyAlignment="1" applyProtection="1">
      <alignment vertical="center"/>
    </xf>
    <xf numFmtId="39" fontId="64" fillId="33" borderId="27" xfId="0" applyNumberFormat="1" applyFont="1" applyFill="1" applyBorder="1" applyAlignment="1">
      <alignment horizontal="right" vertical="center" wrapText="1"/>
    </xf>
    <xf numFmtId="39" fontId="65" fillId="33" borderId="27" xfId="0" applyNumberFormat="1" applyFont="1" applyFill="1" applyBorder="1" applyAlignment="1">
      <alignment horizontal="right" vertical="center" wrapText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2" fontId="12" fillId="0" borderId="14" xfId="0" applyNumberFormat="1" applyFont="1" applyBorder="1" applyAlignment="1" applyProtection="1">
      <alignment vertical="center" wrapText="1"/>
      <protection hidden="1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59" fillId="0" borderId="0" xfId="0" applyFont="1"/>
    <xf numFmtId="176" fontId="14" fillId="0" borderId="0" xfId="0" applyNumberFormat="1" applyFont="1" applyAlignment="1">
      <alignment horizontal="right"/>
    </xf>
    <xf numFmtId="0" fontId="10" fillId="0" borderId="14" xfId="137" applyFont="1" applyBorder="1" applyAlignment="1">
      <alignment vertical="center" wrapText="1"/>
    </xf>
    <xf numFmtId="4" fontId="10" fillId="0" borderId="14" xfId="137" applyNumberFormat="1" applyFont="1" applyBorder="1" applyAlignment="1">
      <alignment vertical="center"/>
    </xf>
    <xf numFmtId="2" fontId="9" fillId="0" borderId="14" xfId="0" applyNumberFormat="1" applyFont="1" applyBorder="1" applyAlignment="1">
      <alignment horizontal="right" vertical="center"/>
    </xf>
    <xf numFmtId="2" fontId="10" fillId="0" borderId="14" xfId="138" applyNumberFormat="1" applyFont="1" applyBorder="1" applyAlignment="1">
      <alignment vertical="center"/>
    </xf>
    <xf numFmtId="2" fontId="9" fillId="0" borderId="14" xfId="0" applyNumberFormat="1" applyFont="1" applyBorder="1" applyAlignment="1">
      <alignment vertical="center"/>
    </xf>
    <xf numFmtId="49" fontId="12" fillId="0" borderId="14" xfId="173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horizontal="right" vertical="center"/>
    </xf>
    <xf numFmtId="4" fontId="10" fillId="0" borderId="14" xfId="173" applyNumberFormat="1" applyFont="1" applyFill="1" applyBorder="1" applyAlignment="1" applyProtection="1">
      <alignment vertical="center"/>
    </xf>
    <xf numFmtId="49" fontId="10" fillId="0" borderId="14" xfId="173" applyNumberFormat="1" applyFont="1" applyBorder="1" applyAlignment="1">
      <alignment horizontal="center" vertical="center"/>
    </xf>
    <xf numFmtId="0" fontId="10" fillId="0" borderId="14" xfId="173" applyFont="1" applyBorder="1" applyAlignment="1">
      <alignment vertical="center" wrapText="1"/>
    </xf>
    <xf numFmtId="4" fontId="10" fillId="0" borderId="14" xfId="138" applyNumberFormat="1" applyFont="1" applyBorder="1" applyAlignment="1">
      <alignment vertical="center" wrapText="1"/>
    </xf>
    <xf numFmtId="0" fontId="10" fillId="0" borderId="14" xfId="0" applyNumberFormat="1" applyFont="1" applyFill="1" applyBorder="1" applyAlignment="1" applyProtection="1">
      <alignment vertical="center" wrapText="1"/>
    </xf>
    <xf numFmtId="49" fontId="12" fillId="0" borderId="14" xfId="171" applyNumberFormat="1" applyFont="1" applyBorder="1" applyAlignment="1">
      <alignment horizontal="center" vertical="center"/>
    </xf>
    <xf numFmtId="4" fontId="12" fillId="0" borderId="14" xfId="171" applyNumberFormat="1" applyFont="1" applyBorder="1" applyAlignment="1">
      <alignment vertical="center"/>
    </xf>
    <xf numFmtId="0" fontId="12" fillId="0" borderId="14" xfId="171" applyFont="1" applyBorder="1" applyAlignment="1">
      <alignment horizontal="center" vertical="center"/>
    </xf>
    <xf numFmtId="4" fontId="12" fillId="0" borderId="14" xfId="0" quotePrefix="1" applyNumberFormat="1" applyFont="1" applyBorder="1" applyAlignment="1">
      <alignment vertical="center" wrapText="1"/>
    </xf>
    <xf numFmtId="0" fontId="10" fillId="0" borderId="14" xfId="0" quotePrefix="1" applyFont="1" applyBorder="1" applyAlignment="1">
      <alignment horizontal="center" vertical="center" wrapText="1"/>
    </xf>
    <xf numFmtId="2" fontId="10" fillId="0" borderId="14" xfId="0" quotePrefix="1" applyNumberFormat="1" applyFont="1" applyBorder="1" applyAlignment="1">
      <alignment vertical="center" wrapText="1"/>
    </xf>
    <xf numFmtId="0" fontId="12" fillId="0" borderId="14" xfId="173" applyFont="1" applyBorder="1" applyAlignment="1">
      <alignment horizontal="left" vertical="center" wrapText="1"/>
    </xf>
    <xf numFmtId="0" fontId="10" fillId="0" borderId="14" xfId="174" quotePrefix="1" applyFont="1" applyBorder="1" applyAlignment="1">
      <alignment horizontal="center" vertical="center" wrapText="1"/>
    </xf>
    <xf numFmtId="0" fontId="10" fillId="0" borderId="14" xfId="173" applyFont="1" applyBorder="1" applyAlignment="1">
      <alignment horizontal="left" vertical="center" wrapText="1"/>
    </xf>
    <xf numFmtId="0" fontId="10" fillId="0" borderId="14" xfId="0" applyNumberFormat="1" applyFont="1" applyFill="1" applyBorder="1" applyAlignment="1" applyProtection="1">
      <alignment vertical="center"/>
    </xf>
    <xf numFmtId="0" fontId="10" fillId="0" borderId="14" xfId="173" applyNumberFormat="1" applyFont="1" applyFill="1" applyBorder="1" applyAlignment="1" applyProtection="1">
      <alignment vertical="center"/>
    </xf>
    <xf numFmtId="4" fontId="12" fillId="0" borderId="14" xfId="173" applyNumberFormat="1" applyFont="1" applyFill="1" applyBorder="1" applyAlignment="1">
      <alignment horizontal="right" vertical="center"/>
    </xf>
    <xf numFmtId="4" fontId="10" fillId="0" borderId="14" xfId="173" applyNumberFormat="1" applyFont="1" applyFill="1" applyBorder="1" applyAlignment="1">
      <alignment horizontal="right" vertical="center"/>
    </xf>
    <xf numFmtId="4" fontId="10" fillId="0" borderId="14" xfId="173" applyNumberFormat="1" applyFont="1" applyBorder="1" applyAlignment="1">
      <alignment horizontal="right" vertical="center"/>
    </xf>
    <xf numFmtId="4" fontId="10" fillId="0" borderId="14" xfId="137" applyNumberFormat="1" applyFont="1" applyBorder="1" applyAlignment="1">
      <alignment horizontal="center" vertical="center"/>
    </xf>
    <xf numFmtId="4" fontId="12" fillId="0" borderId="14" xfId="137" applyNumberFormat="1" applyFont="1" applyBorder="1" applyAlignment="1">
      <alignment vertical="center" wrapText="1"/>
    </xf>
    <xf numFmtId="4" fontId="12" fillId="0" borderId="14" xfId="138" applyNumberFormat="1" applyFont="1" applyBorder="1" applyAlignment="1">
      <alignment vertical="center"/>
    </xf>
    <xf numFmtId="49" fontId="12" fillId="0" borderId="14" xfId="173" applyNumberFormat="1" applyFont="1" applyFill="1" applyBorder="1" applyAlignment="1" applyProtection="1">
      <alignment horizontal="center" vertical="center"/>
    </xf>
    <xf numFmtId="0" fontId="12" fillId="0" borderId="14" xfId="173" applyFont="1" applyBorder="1" applyAlignment="1">
      <alignment vertical="center" wrapText="1"/>
    </xf>
    <xf numFmtId="39" fontId="9" fillId="3" borderId="0" xfId="0" applyNumberFormat="1" applyFont="1" applyFill="1" applyBorder="1" applyAlignment="1">
      <alignment horizontal="right" vertical="center" wrapText="1"/>
    </xf>
    <xf numFmtId="39" fontId="9" fillId="3" borderId="21" xfId="0" applyNumberFormat="1" applyFont="1" applyFill="1" applyBorder="1" applyAlignment="1">
      <alignment horizontal="right" vertical="center" wrapText="1"/>
    </xf>
    <xf numFmtId="39" fontId="64" fillId="33" borderId="14" xfId="0" applyNumberFormat="1" applyFont="1" applyFill="1" applyBorder="1" applyAlignment="1">
      <alignment horizontal="right" vertical="center" wrapText="1"/>
    </xf>
    <xf numFmtId="4" fontId="10" fillId="0" borderId="14" xfId="141" applyNumberFormat="1" applyFont="1" applyBorder="1" applyAlignment="1">
      <alignment vertical="center"/>
    </xf>
    <xf numFmtId="4" fontId="12" fillId="0" borderId="14" xfId="141" applyNumberFormat="1" applyFont="1" applyBorder="1" applyAlignment="1">
      <alignment vertical="center"/>
    </xf>
    <xf numFmtId="0" fontId="10" fillId="0" borderId="14" xfId="141" applyFont="1" applyBorder="1" applyAlignment="1">
      <alignment vertical="center" wrapText="1"/>
    </xf>
    <xf numFmtId="0" fontId="12" fillId="0" borderId="14" xfId="141" applyFont="1" applyBorder="1" applyAlignment="1">
      <alignment vertical="center" wrapText="1"/>
    </xf>
    <xf numFmtId="0" fontId="10" fillId="0" borderId="14" xfId="141" applyFont="1" applyBorder="1" applyAlignment="1">
      <alignment horizontal="center" vertical="center"/>
    </xf>
    <xf numFmtId="0" fontId="12" fillId="0" borderId="14" xfId="141" applyFont="1" applyBorder="1" applyAlignment="1">
      <alignment horizontal="center" vertical="center"/>
    </xf>
    <xf numFmtId="4" fontId="66" fillId="0" borderId="14" xfId="0" applyNumberFormat="1" applyFont="1" applyFill="1" applyBorder="1" applyAlignment="1" applyProtection="1">
      <alignment vertical="center"/>
    </xf>
    <xf numFmtId="2" fontId="11" fillId="0" borderId="14" xfId="0" applyNumberFormat="1" applyFont="1" applyBorder="1" applyAlignment="1">
      <alignment horizontal="left" vertical="center" wrapText="1"/>
    </xf>
    <xf numFmtId="0" fontId="10" fillId="0" borderId="0" xfId="138" applyFont="1" applyBorder="1" applyAlignment="1">
      <alignment vertical="center" wrapText="1"/>
    </xf>
    <xf numFmtId="176" fontId="12" fillId="0" borderId="14" xfId="0" applyNumberFormat="1" applyFont="1" applyFill="1" applyBorder="1" applyAlignment="1">
      <alignment horizontal="right" vertical="center"/>
    </xf>
    <xf numFmtId="0" fontId="9" fillId="3" borderId="20" xfId="0" applyFont="1" applyFill="1" applyBorder="1" applyAlignment="1">
      <alignment vertical="center" wrapText="1"/>
    </xf>
    <xf numFmtId="4" fontId="10" fillId="0" borderId="0" xfId="141" applyNumberFormat="1" applyFont="1" applyBorder="1" applyAlignment="1">
      <alignment vertical="center"/>
    </xf>
    <xf numFmtId="4" fontId="10" fillId="3" borderId="22" xfId="0" applyNumberFormat="1" applyFont="1" applyFill="1" applyBorder="1" applyAlignment="1">
      <alignment horizontal="right" vertical="center" wrapText="1"/>
    </xf>
    <xf numFmtId="2" fontId="9" fillId="0" borderId="14" xfId="173" applyNumberFormat="1" applyFont="1" applyBorder="1" applyAlignment="1">
      <alignment vertical="center" wrapText="1"/>
    </xf>
    <xf numFmtId="4" fontId="10" fillId="3" borderId="20" xfId="0" applyNumberFormat="1" applyFont="1" applyFill="1" applyBorder="1" applyAlignment="1">
      <alignment horizontal="right" vertical="center" wrapText="1"/>
    </xf>
    <xf numFmtId="4" fontId="10" fillId="29" borderId="23" xfId="181" applyNumberFormat="1" applyFont="1" applyFill="1" applyBorder="1" applyAlignment="1">
      <alignment vertical="center" wrapText="1"/>
    </xf>
    <xf numFmtId="39" fontId="10" fillId="3" borderId="15" xfId="0" applyNumberFormat="1" applyFont="1" applyFill="1" applyBorder="1" applyAlignment="1">
      <alignment horizontal="right" vertical="center" wrapText="1"/>
    </xf>
    <xf numFmtId="4" fontId="12" fillId="0" borderId="14" xfId="171" applyNumberFormat="1" applyFont="1" applyFill="1" applyBorder="1" applyAlignment="1">
      <alignment vertical="center"/>
    </xf>
    <xf numFmtId="4" fontId="10" fillId="0" borderId="14" xfId="171" applyNumberFormat="1" applyFont="1" applyFill="1" applyBorder="1" applyAlignment="1">
      <alignment vertical="center"/>
    </xf>
    <xf numFmtId="49" fontId="10" fillId="0" borderId="14" xfId="137" applyNumberFormat="1" applyFont="1" applyBorder="1" applyAlignment="1">
      <alignment horizontal="center" vertical="center"/>
    </xf>
    <xf numFmtId="187" fontId="14" fillId="0" borderId="0" xfId="177" applyNumberFormat="1" applyFont="1"/>
    <xf numFmtId="4" fontId="67" fillId="0" borderId="0" xfId="175" applyNumberFormat="1" applyFont="1" applyFill="1" applyBorder="1" applyAlignment="1" applyProtection="1"/>
    <xf numFmtId="4" fontId="67" fillId="0" borderId="0" xfId="173" applyNumberFormat="1" applyFont="1" applyFill="1" applyBorder="1" applyAlignment="1" applyProtection="1"/>
    <xf numFmtId="176" fontId="66" fillId="0" borderId="14" xfId="178" applyNumberFormat="1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50" fillId="0" borderId="0" xfId="0" applyFont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49" fontId="47" fillId="30" borderId="14" xfId="0" applyNumberFormat="1" applyFont="1" applyFill="1" applyBorder="1" applyAlignment="1">
      <alignment horizontal="center" vertical="center" wrapText="1"/>
    </xf>
    <xf numFmtId="49" fontId="47" fillId="31" borderId="14" xfId="0" applyNumberFormat="1" applyFont="1" applyFill="1" applyBorder="1" applyAlignment="1">
      <alignment horizontal="center" vertical="center" wrapText="1"/>
    </xf>
    <xf numFmtId="49" fontId="47" fillId="32" borderId="14" xfId="0" applyNumberFormat="1" applyFont="1" applyFill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0" fillId="29" borderId="0" xfId="0" applyFont="1" applyFill="1"/>
    <xf numFmtId="49" fontId="50" fillId="29" borderId="14" xfId="0" applyNumberFormat="1" applyFont="1" applyFill="1" applyBorder="1" applyAlignment="1">
      <alignment horizontal="center" vertical="center"/>
    </xf>
    <xf numFmtId="0" fontId="50" fillId="29" borderId="14" xfId="0" applyFont="1" applyFill="1" applyBorder="1" applyAlignment="1">
      <alignment horizontal="left" vertical="center" wrapText="1"/>
    </xf>
    <xf numFmtId="4" fontId="50" fillId="29" borderId="14" xfId="0" applyNumberFormat="1" applyFont="1" applyFill="1" applyBorder="1" applyAlignment="1">
      <alignment horizontal="right" vertical="center" wrapText="1"/>
    </xf>
    <xf numFmtId="4" fontId="50" fillId="29" borderId="14" xfId="153" applyNumberFormat="1" applyFont="1" applyFill="1" applyBorder="1" applyAlignment="1">
      <alignment horizontal="right" vertical="center"/>
    </xf>
    <xf numFmtId="0" fontId="12" fillId="34" borderId="14" xfId="92" applyFont="1" applyFill="1" applyBorder="1" applyAlignment="1">
      <alignment horizontal="left" vertical="center" wrapText="1"/>
    </xf>
    <xf numFmtId="4" fontId="50" fillId="34" borderId="14" xfId="0" applyNumberFormat="1" applyFont="1" applyFill="1" applyBorder="1" applyAlignment="1">
      <alignment horizontal="right" vertical="center" wrapText="1"/>
    </xf>
    <xf numFmtId="4" fontId="50" fillId="34" borderId="14" xfId="153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4" fontId="60" fillId="29" borderId="14" xfId="0" applyNumberFormat="1" applyFont="1" applyFill="1" applyBorder="1" applyAlignment="1">
      <alignment horizontal="right" vertical="center" wrapText="1"/>
    </xf>
    <xf numFmtId="4" fontId="60" fillId="29" borderId="14" xfId="153" applyNumberFormat="1" applyFont="1" applyFill="1" applyBorder="1" applyAlignment="1">
      <alignment horizontal="right" vertical="center"/>
    </xf>
    <xf numFmtId="0" fontId="11" fillId="34" borderId="14" xfId="0" applyFont="1" applyFill="1" applyBorder="1" applyAlignment="1">
      <alignment horizontal="center" vertical="center"/>
    </xf>
    <xf numFmtId="0" fontId="10" fillId="0" borderId="14" xfId="92" applyFont="1" applyBorder="1" applyAlignment="1">
      <alignment horizontal="left" vertical="center" wrapText="1"/>
    </xf>
    <xf numFmtId="0" fontId="11" fillId="34" borderId="14" xfId="0" applyFont="1" applyFill="1" applyBorder="1" applyAlignment="1">
      <alignment horizontal="left" vertical="center" wrapText="1"/>
    </xf>
    <xf numFmtId="0" fontId="12" fillId="34" borderId="14" xfId="182" applyFont="1" applyFill="1" applyBorder="1" applyAlignment="1">
      <alignment horizontal="left" vertical="center" wrapText="1"/>
    </xf>
    <xf numFmtId="4" fontId="50" fillId="34" borderId="14" xfId="0" applyNumberFormat="1" applyFont="1" applyFill="1" applyBorder="1"/>
    <xf numFmtId="4" fontId="60" fillId="0" borderId="14" xfId="0" applyNumberFormat="1" applyFont="1" applyBorder="1" applyAlignment="1">
      <alignment vertical="center"/>
    </xf>
    <xf numFmtId="0" fontId="68" fillId="0" borderId="14" xfId="0" applyFont="1" applyBorder="1" applyAlignment="1">
      <alignment horizontal="left" vertical="center" wrapText="1"/>
    </xf>
    <xf numFmtId="4" fontId="50" fillId="34" borderId="14" xfId="0" applyNumberFormat="1" applyFont="1" applyFill="1" applyBorder="1" applyAlignment="1">
      <alignment vertical="center"/>
    </xf>
    <xf numFmtId="0" fontId="12" fillId="34" borderId="14" xfId="0" applyFont="1" applyFill="1" applyBorder="1" applyAlignment="1">
      <alignment vertical="center" wrapText="1"/>
    </xf>
    <xf numFmtId="0" fontId="12" fillId="34" borderId="14" xfId="0" applyFont="1" applyFill="1" applyBorder="1" applyAlignment="1">
      <alignment horizontal="left" vertical="center" wrapText="1"/>
    </xf>
    <xf numFmtId="0" fontId="10" fillId="29" borderId="14" xfId="0" applyFont="1" applyFill="1" applyBorder="1" applyAlignment="1">
      <alignment vertical="center" wrapText="1"/>
    </xf>
    <xf numFmtId="4" fontId="60" fillId="0" borderId="14" xfId="0" applyNumberFormat="1" applyFont="1" applyBorder="1"/>
    <xf numFmtId="4" fontId="10" fillId="0" borderId="14" xfId="0" applyNumberFormat="1" applyFont="1" applyBorder="1"/>
    <xf numFmtId="49" fontId="47" fillId="0" borderId="0" xfId="0" applyNumberFormat="1" applyFont="1" applyAlignment="1">
      <alignment horizontal="center"/>
    </xf>
    <xf numFmtId="0" fontId="14" fillId="0" borderId="0" xfId="0" applyFont="1" applyAlignment="1">
      <alignment horizontal="left" wrapText="1"/>
    </xf>
    <xf numFmtId="4" fontId="6" fillId="0" borderId="0" xfId="173" applyNumberFormat="1" applyFont="1" applyFill="1" applyBorder="1" applyAlignment="1" applyProtection="1"/>
    <xf numFmtId="49" fontId="12" fillId="35" borderId="14" xfId="0" applyNumberFormat="1" applyFont="1" applyFill="1" applyBorder="1" applyAlignment="1">
      <alignment horizontal="center" vertical="center"/>
    </xf>
    <xf numFmtId="0" fontId="12" fillId="35" borderId="14" xfId="0" applyFont="1" applyFill="1" applyBorder="1" applyAlignment="1">
      <alignment horizontal="center" vertical="center" wrapText="1"/>
    </xf>
    <xf numFmtId="176" fontId="12" fillId="35" borderId="14" xfId="0" applyNumberFormat="1" applyFont="1" applyFill="1" applyBorder="1" applyAlignment="1">
      <alignment vertical="center" wrapText="1"/>
    </xf>
    <xf numFmtId="49" fontId="12" fillId="35" borderId="14" xfId="0" applyNumberFormat="1" applyFont="1" applyFill="1" applyBorder="1" applyAlignment="1">
      <alignment horizontal="center" vertical="center" wrapText="1"/>
    </xf>
    <xf numFmtId="3" fontId="12" fillId="35" borderId="14" xfId="0" applyNumberFormat="1" applyFont="1" applyFill="1" applyBorder="1" applyAlignment="1">
      <alignment horizontal="center" vertical="center" wrapText="1"/>
    </xf>
    <xf numFmtId="2" fontId="12" fillId="35" borderId="14" xfId="0" applyNumberFormat="1" applyFont="1" applyFill="1" applyBorder="1" applyAlignment="1">
      <alignment horizontal="center" vertical="center" wrapText="1"/>
    </xf>
    <xf numFmtId="0" fontId="12" fillId="35" borderId="14" xfId="0" applyFont="1" applyFill="1" applyBorder="1" applyAlignment="1">
      <alignment horizontal="center" vertical="center"/>
    </xf>
    <xf numFmtId="176" fontId="12" fillId="35" borderId="14" xfId="0" applyNumberFormat="1" applyFont="1" applyFill="1" applyBorder="1" applyAlignment="1">
      <alignment vertical="center"/>
    </xf>
    <xf numFmtId="176" fontId="12" fillId="35" borderId="14" xfId="0" applyNumberFormat="1" applyFont="1" applyFill="1" applyBorder="1" applyAlignment="1">
      <alignment horizontal="right" vertical="center" wrapText="1"/>
    </xf>
    <xf numFmtId="176" fontId="12" fillId="35" borderId="14" xfId="153" applyNumberFormat="1" applyFont="1" applyFill="1" applyBorder="1" applyAlignment="1">
      <alignment horizontal="left" vertical="center" wrapText="1"/>
    </xf>
    <xf numFmtId="0" fontId="10" fillId="35" borderId="14" xfId="0" applyFont="1" applyFill="1" applyBorder="1" applyAlignment="1">
      <alignment horizontal="center" vertical="center"/>
    </xf>
    <xf numFmtId="0" fontId="12" fillId="35" borderId="14" xfId="0" applyFont="1" applyFill="1" applyBorder="1" applyAlignment="1">
      <alignment vertical="center" wrapText="1"/>
    </xf>
    <xf numFmtId="0" fontId="9" fillId="36" borderId="14" xfId="0" applyFont="1" applyFill="1" applyBorder="1" applyAlignment="1">
      <alignment vertical="center" wrapText="1"/>
    </xf>
    <xf numFmtId="0" fontId="11" fillId="34" borderId="14" xfId="0" applyFont="1" applyFill="1" applyBorder="1" applyAlignment="1">
      <alignment vertical="center" wrapText="1"/>
    </xf>
    <xf numFmtId="4" fontId="50" fillId="34" borderId="18" xfId="153" applyNumberFormat="1" applyFont="1" applyFill="1" applyBorder="1" applyAlignment="1">
      <alignment horizontal="right" vertical="center"/>
    </xf>
    <xf numFmtId="4" fontId="50" fillId="34" borderId="0" xfId="153" applyNumberFormat="1" applyFont="1" applyFill="1" applyBorder="1" applyAlignment="1">
      <alignment horizontal="right" vertical="center"/>
    </xf>
    <xf numFmtId="49" fontId="12" fillId="34" borderId="14" xfId="0" applyNumberFormat="1" applyFont="1" applyFill="1" applyBorder="1" applyAlignment="1">
      <alignment horizontal="center" vertical="center"/>
    </xf>
    <xf numFmtId="49" fontId="12" fillId="29" borderId="14" xfId="0" applyNumberFormat="1" applyFont="1" applyFill="1" applyBorder="1" applyAlignment="1">
      <alignment horizontal="center" vertical="center"/>
    </xf>
    <xf numFmtId="0" fontId="11" fillId="29" borderId="14" xfId="0" applyFont="1" applyFill="1" applyBorder="1" applyAlignment="1">
      <alignment horizontal="center" vertical="center"/>
    </xf>
    <xf numFmtId="49" fontId="12" fillId="34" borderId="14" xfId="0" applyNumberFormat="1" applyFont="1" applyFill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0" fontId="9" fillId="0" borderId="14" xfId="145" quotePrefix="1" applyFont="1" applyFill="1" applyBorder="1" applyAlignment="1">
      <alignment vertical="center" wrapText="1"/>
    </xf>
    <xf numFmtId="4" fontId="14" fillId="0" borderId="14" xfId="141" applyNumberFormat="1" applyFont="1" applyBorder="1" applyAlignment="1">
      <alignment vertical="center"/>
    </xf>
    <xf numFmtId="4" fontId="10" fillId="3" borderId="24" xfId="0" applyNumberFormat="1" applyFont="1" applyFill="1" applyBorder="1" applyAlignment="1">
      <alignment horizontal="right" vertical="center" wrapText="1"/>
    </xf>
    <xf numFmtId="4" fontId="10" fillId="3" borderId="25" xfId="0" applyNumberFormat="1" applyFont="1" applyFill="1" applyBorder="1" applyAlignment="1">
      <alignment horizontal="right" vertical="center" wrapText="1"/>
    </xf>
    <xf numFmtId="4" fontId="8" fillId="0" borderId="14" xfId="0" quotePrefix="1" applyNumberFormat="1" applyFont="1" applyBorder="1" applyAlignment="1">
      <alignment vertical="center" wrapText="1"/>
    </xf>
    <xf numFmtId="0" fontId="8" fillId="0" borderId="14" xfId="180" quotePrefix="1" applyFont="1" applyBorder="1" applyAlignment="1">
      <alignment vertical="center" wrapText="1"/>
    </xf>
    <xf numFmtId="4" fontId="10" fillId="29" borderId="14" xfId="0" applyNumberFormat="1" applyFont="1" applyFill="1" applyBorder="1" applyAlignment="1">
      <alignment vertical="center"/>
    </xf>
    <xf numFmtId="4" fontId="10" fillId="29" borderId="14" xfId="0" applyNumberFormat="1" applyFont="1" applyFill="1" applyBorder="1" applyAlignment="1">
      <alignment horizontal="right" vertical="center"/>
    </xf>
    <xf numFmtId="4" fontId="9" fillId="29" borderId="14" xfId="0" applyNumberFormat="1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 applyProtection="1">
      <alignment vertical="center" wrapText="1"/>
      <protection hidden="1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2" fontId="10" fillId="0" borderId="14" xfId="0" applyNumberFormat="1" applyFont="1" applyBorder="1" applyAlignment="1">
      <alignment horizontal="left" vertical="center" wrapText="1"/>
    </xf>
    <xf numFmtId="3" fontId="10" fillId="0" borderId="14" xfId="0" quotePrefix="1" applyNumberFormat="1" applyFont="1" applyBorder="1" applyAlignment="1">
      <alignment vertical="center" wrapText="1"/>
    </xf>
    <xf numFmtId="4" fontId="4" fillId="0" borderId="0" xfId="173" applyNumberFormat="1" applyFill="1" applyBorder="1" applyAlignment="1" applyProtection="1"/>
    <xf numFmtId="0" fontId="56" fillId="3" borderId="14" xfId="0" applyFont="1" applyFill="1" applyBorder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2" fontId="62" fillId="0" borderId="14" xfId="0" applyNumberFormat="1" applyFont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56" fillId="3" borderId="20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9" borderId="14" xfId="0" applyFont="1" applyFill="1" applyBorder="1" applyAlignment="1">
      <alignment horizontal="center" vertical="center" wrapText="1"/>
    </xf>
    <xf numFmtId="49" fontId="12" fillId="37" borderId="14" xfId="0" applyNumberFormat="1" applyFont="1" applyFill="1" applyBorder="1" applyAlignment="1">
      <alignment horizontal="center" vertical="center" wrapText="1"/>
    </xf>
    <xf numFmtId="0" fontId="12" fillId="37" borderId="14" xfId="0" applyFont="1" applyFill="1" applyBorder="1" applyAlignment="1">
      <alignment horizontal="center" vertical="center" wrapText="1"/>
    </xf>
    <xf numFmtId="0" fontId="11" fillId="37" borderId="14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48" fillId="0" borderId="14" xfId="172" applyFont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48" fillId="0" borderId="14" xfId="198" applyFont="1" applyBorder="1" applyAlignment="1">
      <alignment horizontal="center" vertical="center"/>
    </xf>
    <xf numFmtId="0" fontId="48" fillId="0" borderId="14" xfId="198" applyFont="1" applyBorder="1" applyAlignment="1">
      <alignment horizontal="center" vertical="center" wrapText="1"/>
    </xf>
    <xf numFmtId="0" fontId="55" fillId="0" borderId="14" xfId="169" applyNumberFormat="1" applyFont="1" applyFill="1" applyBorder="1" applyAlignment="1" applyProtection="1">
      <alignment horizontal="center" vertical="center"/>
    </xf>
    <xf numFmtId="0" fontId="12" fillId="0" borderId="0" xfId="198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51" fillId="0" borderId="14" xfId="0" applyNumberFormat="1" applyFont="1" applyFill="1" applyBorder="1" applyAlignment="1" applyProtection="1">
      <alignment horizontal="center" vertical="center" wrapText="1"/>
    </xf>
    <xf numFmtId="0" fontId="51" fillId="0" borderId="14" xfId="0" applyNumberFormat="1" applyFont="1" applyFill="1" applyBorder="1" applyAlignment="1" applyProtection="1">
      <alignment horizontal="center" vertical="center" wrapText="1"/>
    </xf>
    <xf numFmtId="0" fontId="55" fillId="0" borderId="14" xfId="0" applyNumberFormat="1" applyFont="1" applyFill="1" applyBorder="1" applyAlignment="1" applyProtection="1">
      <alignment horizontal="center" vertical="center"/>
    </xf>
    <xf numFmtId="176" fontId="48" fillId="0" borderId="14" xfId="172" applyNumberFormat="1" applyFont="1" applyBorder="1" applyAlignment="1" applyProtection="1">
      <alignment horizontal="center" vertical="center" wrapText="1"/>
    </xf>
    <xf numFmtId="0" fontId="12" fillId="0" borderId="0" xfId="177" applyFont="1" applyAlignment="1">
      <alignment horizontal="center"/>
    </xf>
    <xf numFmtId="49" fontId="51" fillId="0" borderId="14" xfId="178" applyNumberFormat="1" applyFont="1" applyFill="1" applyBorder="1" applyAlignment="1" applyProtection="1">
      <alignment horizontal="center" vertical="center" wrapText="1"/>
    </xf>
    <xf numFmtId="0" fontId="51" fillId="0" borderId="14" xfId="178" applyNumberFormat="1" applyFont="1" applyFill="1" applyBorder="1" applyAlignment="1" applyProtection="1">
      <alignment horizontal="center" vertical="center" wrapText="1"/>
    </xf>
    <xf numFmtId="0" fontId="55" fillId="0" borderId="14" xfId="178" applyNumberFormat="1" applyFont="1" applyFill="1" applyBorder="1" applyAlignment="1" applyProtection="1">
      <alignment horizontal="center" vertical="center"/>
    </xf>
    <xf numFmtId="0" fontId="12" fillId="0" borderId="0" xfId="177" applyFont="1" applyAlignment="1">
      <alignment horizontal="center" vertical="center"/>
    </xf>
    <xf numFmtId="0" fontId="44" fillId="0" borderId="14" xfId="177" applyFont="1" applyBorder="1" applyAlignment="1">
      <alignment horizontal="center"/>
    </xf>
    <xf numFmtId="0" fontId="8" fillId="0" borderId="14" xfId="177" applyFont="1" applyBorder="1" applyAlignment="1">
      <alignment horizontal="center" vertical="center" wrapText="1"/>
    </xf>
    <xf numFmtId="14" fontId="1" fillId="0" borderId="14" xfId="172" applyNumberFormat="1" applyFont="1" applyBorder="1" applyAlignment="1" applyProtection="1">
      <alignment horizontal="center" vertical="center" wrapText="1"/>
    </xf>
    <xf numFmtId="0" fontId="1" fillId="0" borderId="14" xfId="172" applyFont="1" applyBorder="1" applyAlignment="1" applyProtection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3" fillId="0" borderId="14" xfId="169" applyNumberFormat="1" applyFont="1" applyFill="1" applyBorder="1" applyAlignment="1" applyProtection="1">
      <alignment horizontal="center" vertical="center"/>
    </xf>
    <xf numFmtId="1" fontId="1" fillId="0" borderId="14" xfId="198" applyNumberFormat="1" applyFont="1" applyBorder="1" applyAlignment="1">
      <alignment horizontal="center" vertical="center"/>
    </xf>
    <xf numFmtId="0" fontId="1" fillId="0" borderId="14" xfId="198" applyFont="1" applyBorder="1" applyAlignment="1">
      <alignment horizontal="center" vertical="center" wrapText="1"/>
    </xf>
    <xf numFmtId="0" fontId="1" fillId="0" borderId="18" xfId="198" applyFont="1" applyBorder="1" applyAlignment="1">
      <alignment horizontal="center" vertical="center" wrapText="1"/>
    </xf>
    <xf numFmtId="4" fontId="0" fillId="0" borderId="26" xfId="0" applyNumberFormat="1" applyFill="1" applyBorder="1" applyAlignment="1" applyProtection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NumberFormat="1" applyFill="1" applyBorder="1" applyAlignment="1" applyProtection="1"/>
    <xf numFmtId="2" fontId="8" fillId="29" borderId="14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</cellXfs>
  <cellStyles count="208">
    <cellStyle name="”ќђќ‘ћ‚›‰" xfId="1" xr:uid="{37298798-4803-462B-8CF4-3E63B57448EA}"/>
    <cellStyle name="”љ‘ђћ‚ђќќ›‰" xfId="2" xr:uid="{5B600F5C-4FDB-4756-A9AC-80B606FBA285}"/>
    <cellStyle name="„…ќ…†ќ›‰" xfId="3" xr:uid="{29A92D78-8846-48CA-B794-B498D99AE821}"/>
    <cellStyle name="‡ђѓћ‹ћ‚ћљ1" xfId="4" xr:uid="{2B433616-3606-4189-905A-F167AE0024D4}"/>
    <cellStyle name="‡ђѓћ‹ћ‚ћљ2" xfId="5" xr:uid="{5B8F4F7C-FD10-4922-B55C-1D2C47761A82}"/>
    <cellStyle name="’ћѓћ‚›‰" xfId="6" xr:uid="{9047F995-9810-4D7C-8E8B-C8AB6BAFE0F8}"/>
    <cellStyle name="20% - Акцент1" xfId="7" xr:uid="{85E42773-E8C6-49AA-B0F4-2C9F64A5F533}"/>
    <cellStyle name="20% — акцент1" xfId="8" xr:uid="{7468B6B1-F689-44C2-8CAF-F6AFB01369CC}"/>
    <cellStyle name="20% - Акцент1 2" xfId="9" xr:uid="{65613640-596E-4D13-BFF9-8FA5B3CDAE3B}"/>
    <cellStyle name="20% - Акцент1_Додаток 1 " xfId="10" xr:uid="{391BB354-90B3-4EEE-BD32-980B7B8E461C}"/>
    <cellStyle name="20% - Акцент2" xfId="11" xr:uid="{9C7B0D8B-9CF1-4741-86D9-9B256835ECBD}"/>
    <cellStyle name="20% — акцент2" xfId="12" xr:uid="{0C7B2FA0-1AED-4E6D-88C8-370CE26EBEDE}"/>
    <cellStyle name="20% - Акцент2 2" xfId="13" xr:uid="{0A659043-8F0D-4DAF-9CAA-E14C7314E2D6}"/>
    <cellStyle name="20% - Акцент2_Додаток 1 " xfId="14" xr:uid="{D798EFD0-CD14-4A33-B835-FF57D9DD7809}"/>
    <cellStyle name="20% - Акцент3" xfId="15" xr:uid="{07F549C8-BFCB-4320-A10B-0C953323E958}"/>
    <cellStyle name="20% — акцент3" xfId="16" xr:uid="{1E661C69-6A5B-4D5A-B1D3-08F664DB6CF7}"/>
    <cellStyle name="20% - Акцент3 2" xfId="17" xr:uid="{2135A6CE-BEC5-487E-AB49-7759350CAE49}"/>
    <cellStyle name="20% - Акцент3_Додаток 1 " xfId="18" xr:uid="{CF402522-E42D-4F50-97CB-25FEDD0340FB}"/>
    <cellStyle name="20% - Акцент4" xfId="19" xr:uid="{1EAC78BC-9126-4A63-A8B5-CBF58C07C331}"/>
    <cellStyle name="20% — акцент4" xfId="20" xr:uid="{E844FBAA-CA56-4D52-9CF2-22C26A63C5CA}"/>
    <cellStyle name="20% - Акцент4 2" xfId="21" xr:uid="{24C1B7B6-F404-4D94-95A6-DDF739A33D14}"/>
    <cellStyle name="20% - Акцент4_Додаток 1 " xfId="22" xr:uid="{9458FA8B-0743-4322-9BAB-28208C2C590E}"/>
    <cellStyle name="20% - Акцент5" xfId="23" xr:uid="{64F31BD2-4C21-4A54-9CF0-154B12AF1347}"/>
    <cellStyle name="20% — акцент5" xfId="24" xr:uid="{1CCE0A83-B1F3-4A3E-8724-A8A738F34416}"/>
    <cellStyle name="20% - Акцент5 2" xfId="25" xr:uid="{7BE5F36E-F77F-43F8-986B-D0CA85964C1E}"/>
    <cellStyle name="20% - Акцент5_Додаток 1 " xfId="26" xr:uid="{DF8987C1-558B-460B-A6D5-41C40189747C}"/>
    <cellStyle name="20% - Акцент6" xfId="27" xr:uid="{D81DA2C9-8AED-40EA-9F87-C861880F175D}"/>
    <cellStyle name="20% — акцент6" xfId="28" xr:uid="{F4C0C368-8054-4AC0-B2CD-E02FA1522BFB}"/>
    <cellStyle name="20% - Акцент6 2" xfId="29" xr:uid="{D6C75098-F2A5-429C-B719-65AC57C796D8}"/>
    <cellStyle name="20% - Акцент6_Додаток 1 " xfId="30" xr:uid="{8D7A1EFD-6E54-46B6-BA99-002E9C27FE74}"/>
    <cellStyle name="20% – Акцентування1" xfId="31" xr:uid="{29FD4285-BF17-43F8-9488-8E4294D015FA}"/>
    <cellStyle name="20% – Акцентування2" xfId="32" xr:uid="{70742739-F86C-4B9D-8EE9-FBC8B5CC6298}"/>
    <cellStyle name="20% – Акцентування3" xfId="33" xr:uid="{0432624C-DAE9-492E-AED2-FBF66B5A8D60}"/>
    <cellStyle name="20% – Акцентування4" xfId="34" xr:uid="{8C1E375A-7AC3-4C28-A70D-0E6F54698022}"/>
    <cellStyle name="20% – Акцентування5" xfId="35" xr:uid="{28CCD437-D086-450E-8565-C7E5BB071673}"/>
    <cellStyle name="20% – Акцентування6" xfId="36" xr:uid="{2B8AB453-76FA-4B0E-9B5A-CFF1FD38DEDE}"/>
    <cellStyle name="40% - Акцент1" xfId="37" xr:uid="{8F4BB8B6-F204-4B15-8A24-457F38754C6C}"/>
    <cellStyle name="40% — акцент1" xfId="38" xr:uid="{5352BE94-7963-42DB-9438-95C2317B6A36}"/>
    <cellStyle name="40% - Акцент1 2" xfId="39" xr:uid="{36B3500A-2ED7-4EB5-A414-7A7BB7CAF9AA}"/>
    <cellStyle name="40% - Акцент1_Додаток 1 " xfId="40" xr:uid="{32846C6D-5814-4F8A-89A0-B76B091C9475}"/>
    <cellStyle name="40% - Акцент2" xfId="41" xr:uid="{7830145A-5588-43F2-875B-216ED122D4C9}"/>
    <cellStyle name="40% — акцент2" xfId="42" xr:uid="{32DFD71D-DD44-4464-A46B-983C04C10FA0}"/>
    <cellStyle name="40% - Акцент2 2" xfId="43" xr:uid="{4FDA5C82-94BC-44D8-95B6-769859A60023}"/>
    <cellStyle name="40% - Акцент2_Додаток 1 " xfId="44" xr:uid="{547164A6-1C5B-4DAE-801C-D46233AB29FF}"/>
    <cellStyle name="40% - Акцент3" xfId="45" xr:uid="{B9EB155E-B838-44FB-BB7F-FB1B26829052}"/>
    <cellStyle name="40% — акцент3" xfId="46" xr:uid="{86BDD9D1-C96E-4B37-985B-77F5C05F2D24}"/>
    <cellStyle name="40% - Акцент3 2" xfId="47" xr:uid="{067BDDBD-73C4-4798-B70E-4C66AC877B76}"/>
    <cellStyle name="40% - Акцент3_Додаток 1 " xfId="48" xr:uid="{BF427BE8-5C39-4688-A64A-5891F459B56C}"/>
    <cellStyle name="40% - Акцент4" xfId="49" xr:uid="{9DECEF74-06CD-42A6-A8F3-AAAA1E7F86CA}"/>
    <cellStyle name="40% — акцент4" xfId="50" xr:uid="{F7B8345C-5CE9-432A-95C7-D6DD28A74E13}"/>
    <cellStyle name="40% - Акцент4 2" xfId="51" xr:uid="{C05577D1-9080-4BDB-9C70-C8E31CBB62FC}"/>
    <cellStyle name="40% - Акцент4_Додаток 1 " xfId="52" xr:uid="{39DCE0F3-373C-4B90-92A0-41406DC429B3}"/>
    <cellStyle name="40% - Акцент5" xfId="53" xr:uid="{1DDBFAD7-DA2B-4049-A62E-D051B2E7C0C0}"/>
    <cellStyle name="40% — акцент5" xfId="54" xr:uid="{1265734D-9CB2-4E55-80CD-D83ACC87E059}"/>
    <cellStyle name="40% - Акцент5 2" xfId="55" xr:uid="{64370439-716C-4AC9-B7D2-90D13C5DFCF1}"/>
    <cellStyle name="40% - Акцент5_Додаток 1 " xfId="56" xr:uid="{2A87EA6B-027D-49F6-9EEE-8F17D329E98C}"/>
    <cellStyle name="40% - Акцент6" xfId="57" xr:uid="{7B50954D-0AD7-4BA9-AA38-C703F3F1CE08}"/>
    <cellStyle name="40% — акцент6" xfId="58" xr:uid="{C914BC7A-94DB-4FC2-BB12-A0A69F5E3643}"/>
    <cellStyle name="40% - Акцент6 2" xfId="59" xr:uid="{98CC3C38-B1B0-4EF0-9B2D-F69B7C783F0A}"/>
    <cellStyle name="40% - Акцент6_Додаток 1 " xfId="60" xr:uid="{F28A53C9-BB8A-4A10-9D9B-48F8AB825AFD}"/>
    <cellStyle name="40% – Акцентування1" xfId="61" xr:uid="{A900E95B-67E1-49FB-886C-BC3C39C77D4C}"/>
    <cellStyle name="40% – Акцентування2" xfId="62" xr:uid="{F71CE129-2A6A-4BC6-9B8B-8612D3A236EA}"/>
    <cellStyle name="40% – Акцентування3" xfId="63" xr:uid="{5715F8D6-F9F8-47B3-9EF0-A14BA0D5B3E1}"/>
    <cellStyle name="40% – Акцентування4" xfId="64" xr:uid="{F88A6FCF-9BF6-4FFB-A577-F6493E0305C6}"/>
    <cellStyle name="40% – Акцентування5" xfId="65" xr:uid="{ADA1B581-4AC3-491E-9177-95C2DE78F4A6}"/>
    <cellStyle name="40% – Акцентування6" xfId="66" xr:uid="{E69771A1-B7AE-48F2-9845-E79169BAAF3F}"/>
    <cellStyle name="60% - Акцент1" xfId="67" xr:uid="{A60DFA3A-8FAB-4577-9C74-CC1771F49AE6}"/>
    <cellStyle name="60% — акцент1" xfId="68" xr:uid="{64E24DC6-8DFF-475F-B2F4-9B8CFD684474}"/>
    <cellStyle name="60% - Акцент1 2" xfId="69" xr:uid="{996AD964-FDE3-4CD0-88A4-B4EF22401A5A}"/>
    <cellStyle name="60% - Акцент2" xfId="70" xr:uid="{CAA7C603-4693-4BA2-9E63-15D7EC33BB1C}"/>
    <cellStyle name="60% — акцент2" xfId="71" xr:uid="{6C83B464-66AC-4ABF-B55A-904F7BE271AF}"/>
    <cellStyle name="60% - Акцент2 2" xfId="72" xr:uid="{5083F9B2-F7D4-41D1-9C5F-0655F4CF55C5}"/>
    <cellStyle name="60% - Акцент3" xfId="73" xr:uid="{3BE20513-6ECB-48F7-B172-2DF602483C65}"/>
    <cellStyle name="60% — акцент3" xfId="74" xr:uid="{934E3E07-E504-43B3-B68F-4059950F8AFD}"/>
    <cellStyle name="60% - Акцент3 2" xfId="75" xr:uid="{4DD0E2DC-4E8E-4070-B49B-72721F40B5CE}"/>
    <cellStyle name="60% - Акцент4" xfId="76" xr:uid="{CBE79148-1100-4B1C-9601-4BC0467D92E5}"/>
    <cellStyle name="60% — акцент4" xfId="77" xr:uid="{FDA67E45-601D-4909-AB15-55AC61E23E89}"/>
    <cellStyle name="60% - Акцент4 2" xfId="78" xr:uid="{F142FE9E-9610-43DB-9BF5-8444879C55D4}"/>
    <cellStyle name="60% - Акцент5" xfId="79" xr:uid="{A4B1AB12-ADC9-4292-9F09-433EBFFB4977}"/>
    <cellStyle name="60% — акцент5" xfId="80" xr:uid="{0027115D-BCE7-480B-814C-B336DF3BE036}"/>
    <cellStyle name="60% - Акцент5 2" xfId="81" xr:uid="{9487FB1B-C88F-4AC3-8036-159AAD4EC7E9}"/>
    <cellStyle name="60% - Акцент6" xfId="82" xr:uid="{09FED504-C50A-4835-882A-2C509E48C6AC}"/>
    <cellStyle name="60% — акцент6" xfId="83" xr:uid="{33413E78-0C07-4AEF-9486-51488FA6CB66}"/>
    <cellStyle name="60% - Акцент6 2" xfId="84" xr:uid="{78823FE7-25F6-4D86-95A3-B4E6BB084138}"/>
    <cellStyle name="60% – Акцентування1" xfId="85" xr:uid="{F38C633A-4237-49E4-98D2-E06D52146E64}"/>
    <cellStyle name="60% – Акцентування2" xfId="86" xr:uid="{2AEB8226-A492-49FA-8372-AA325A98C2FA}"/>
    <cellStyle name="60% – Акцентування3" xfId="87" xr:uid="{ADDDB255-49B1-457E-9C04-8C72E71F8845}"/>
    <cellStyle name="60% – Акцентування4" xfId="88" xr:uid="{671026A0-F950-4069-B05C-F4266F7BF592}"/>
    <cellStyle name="60% – Акцентування5" xfId="89" xr:uid="{31E6D701-7A23-4867-AA81-C61920B67FE3}"/>
    <cellStyle name="60% – Акцентування6" xfId="90" xr:uid="{3D295FCA-D57D-4632-83E7-3C8F8A10165A}"/>
    <cellStyle name="Normal_meresha_07" xfId="91" xr:uid="{5756CC41-50A7-43B6-AE55-D7EC9005120C}"/>
    <cellStyle name="Normal_Доходи" xfId="92" xr:uid="{18B6C771-0FC5-411A-94AD-36595265D3E1}"/>
    <cellStyle name="Акцент1" xfId="93" xr:uid="{EE9F350E-AF81-4555-8DD3-9C46B39EDB41}"/>
    <cellStyle name="Акцент1 2" xfId="94" xr:uid="{C1C7F397-17A6-42C8-9EBB-9D6BEB165CF1}"/>
    <cellStyle name="Акцент2" xfId="95" xr:uid="{6E04B5D4-5953-4DAF-87A1-079F1FF7AE96}"/>
    <cellStyle name="Акцент2 2" xfId="96" xr:uid="{590453E2-B78D-4CC2-A2AF-AB76A1FC761A}"/>
    <cellStyle name="Акцент3" xfId="97" xr:uid="{2FAE9F95-D411-406C-AD16-FD12681E7F28}"/>
    <cellStyle name="Акцент3 2" xfId="98" xr:uid="{DAD92548-DD07-4179-B362-0C1D319B65E2}"/>
    <cellStyle name="Акцент4" xfId="99" xr:uid="{1AB3004C-B250-4E82-B229-31F11D4425B4}"/>
    <cellStyle name="Акцент4 2" xfId="100" xr:uid="{938CBE81-CA0B-4E64-86A0-E6B1D7FA062B}"/>
    <cellStyle name="Акцент5" xfId="101" xr:uid="{AD49C16F-45F4-44B4-AE1E-C04B72D5B6A2}"/>
    <cellStyle name="Акцент5 2" xfId="102" xr:uid="{BD3D3EB6-7D28-49E3-8F33-DE65779FC6AD}"/>
    <cellStyle name="Акцент6" xfId="103" xr:uid="{53DF2DA6-95AE-42AD-BF0B-7210799F97EC}"/>
    <cellStyle name="Акцент6 2" xfId="104" xr:uid="{EFA1773F-6C6D-4A1C-B250-197829A0913C}"/>
    <cellStyle name="Акцентування1" xfId="105" xr:uid="{F35186DA-9422-4523-BA49-787893D0C4D8}"/>
    <cellStyle name="Акцентування2" xfId="106" xr:uid="{A488D52E-EEAE-41A8-9033-D8ECF2416998}"/>
    <cellStyle name="Акцентування3" xfId="107" xr:uid="{8864FBCD-B3CD-4228-882D-0CA2AB8C11B0}"/>
    <cellStyle name="Акцентування4" xfId="108" xr:uid="{DE715B94-C7BA-4D46-8187-326EA66A9EB6}"/>
    <cellStyle name="Акцентування5" xfId="109" xr:uid="{3FF038B4-FFD8-4539-9ED1-B4F6E8D18F40}"/>
    <cellStyle name="Акцентування6" xfId="110" xr:uid="{43BE0CC8-505D-4B90-A4BE-CA50A1AD8458}"/>
    <cellStyle name="Ввід" xfId="111" builtinId="20" customBuiltin="1"/>
    <cellStyle name="Ввод " xfId="112" xr:uid="{DEC11DE5-C996-45EF-AA47-24828B18B545}"/>
    <cellStyle name="Ввод  2" xfId="113" xr:uid="{DB3F0977-A1C3-45D2-8162-D7AC527D3D83}"/>
    <cellStyle name="Вывод" xfId="114" xr:uid="{6032517A-3B8A-4945-801D-FC85DF030A28}"/>
    <cellStyle name="Вывод 2" xfId="115" xr:uid="{AA231312-9A96-4944-995E-D72662FB63AD}"/>
    <cellStyle name="Вычисление" xfId="116" xr:uid="{A083DA8C-C582-4FA4-B909-B48956099A63}"/>
    <cellStyle name="Вычисление 2" xfId="117" xr:uid="{4E624992-851C-43C9-9162-C459E556C4A1}"/>
    <cellStyle name="Добре" xfId="118" xr:uid="{7BFE8313-79D2-488B-B033-35AF4385763A}"/>
    <cellStyle name="Заголовок 1" xfId="119" builtinId="16" customBuiltin="1"/>
    <cellStyle name="Заголовок 1 2" xfId="120" xr:uid="{082B5A2F-B013-4E2C-87A9-7D49BE5BA7A6}"/>
    <cellStyle name="Заголовок 2" xfId="121" builtinId="17" customBuiltin="1"/>
    <cellStyle name="Заголовок 2 2" xfId="122" xr:uid="{54F074A9-F40E-4BD6-A78B-94400FA150AF}"/>
    <cellStyle name="Заголовок 3" xfId="123" builtinId="18" customBuiltin="1"/>
    <cellStyle name="Заголовок 3 2" xfId="124" xr:uid="{4CAF57A4-0806-495D-9145-E031C70FC052}"/>
    <cellStyle name="Заголовок 4" xfId="125" builtinId="19" customBuiltin="1"/>
    <cellStyle name="Заголовок 4 2" xfId="126" xr:uid="{3B334245-2133-4BEE-BBEF-DD78BD0CD224}"/>
    <cellStyle name="Звичайний" xfId="0" builtinId="0"/>
    <cellStyle name="Звичайний 10" xfId="127" xr:uid="{13781A81-4A7A-4076-A5B6-5D3D9D3C42F8}"/>
    <cellStyle name="Звичайний 11" xfId="128" xr:uid="{094EEBEA-7D9F-471B-B6F5-FF5D488FC0E5}"/>
    <cellStyle name="Звичайний 12" xfId="129" xr:uid="{1704BB59-C008-4BAA-B7B4-9B0EE25C455A}"/>
    <cellStyle name="Звичайний 13" xfId="130" xr:uid="{D4C136FB-65DA-43C7-B5C4-6C740C230A2C}"/>
    <cellStyle name="Звичайний 14" xfId="131" xr:uid="{A97B699E-9528-4C20-9B1A-8A5E92FCFFB7}"/>
    <cellStyle name="Звичайний 15" xfId="132" xr:uid="{7E8CFC64-5E4C-474D-8FCE-243FD5B6B22F}"/>
    <cellStyle name="Звичайний 16" xfId="133" xr:uid="{E314D765-106B-4FE2-98B7-629D918BC158}"/>
    <cellStyle name="Звичайний 17" xfId="134" xr:uid="{3C4A2908-B2FA-4635-840E-400E3AF1F4A9}"/>
    <cellStyle name="Звичайний 18" xfId="135" xr:uid="{11D5E173-F9E9-45FD-A327-2F3CB7DCAEFD}"/>
    <cellStyle name="Звичайний 19" xfId="136" xr:uid="{CECBB66C-1CAF-4865-BE87-9232AC459755}"/>
    <cellStyle name="Звичайний 2" xfId="137" xr:uid="{EB241BB6-21F1-4961-B9D4-F926654E98BE}"/>
    <cellStyle name="Звичайний 2 2" xfId="138" xr:uid="{591234AD-36C6-46BC-BF93-03788976E0D0}"/>
    <cellStyle name="Звичайний 2 3" xfId="139" xr:uid="{661BDEBE-4F16-461A-9F18-C1DF1F21D616}"/>
    <cellStyle name="Звичайний 2 4" xfId="140" xr:uid="{56B507DE-2FB2-4E62-982E-D720DF506525}"/>
    <cellStyle name="Звичайний 2 5" xfId="141" xr:uid="{7123520C-0EF5-46FC-A1D4-970ECF588768}"/>
    <cellStyle name="Звичайний 20" xfId="142" xr:uid="{0E072DF3-762D-44EA-A29C-DA996D464954}"/>
    <cellStyle name="Звичайний 21" xfId="143" xr:uid="{EC8CF380-DE94-49D3-AE6C-E3737BD42C34}"/>
    <cellStyle name="Звичайний 23" xfId="144" xr:uid="{20AB5DE5-EB53-4ECE-8A07-92EBDB71E1AF}"/>
    <cellStyle name="Звичайний 27" xfId="145" xr:uid="{CB13C9DB-BD91-43E9-800D-48214DB01B8A}"/>
    <cellStyle name="Звичайний 3" xfId="146" xr:uid="{C4A7DDBC-0DB5-44EB-AB2F-634D0A5243CC}"/>
    <cellStyle name="Звичайний 4" xfId="147" xr:uid="{44DFC5C4-CE24-41E8-9289-0493597883DD}"/>
    <cellStyle name="Звичайний 5" xfId="148" xr:uid="{9BF1C866-5739-4F93-871E-80DEE271940B}"/>
    <cellStyle name="Звичайний 6" xfId="149" xr:uid="{2CC10EF4-BB49-4CA0-A454-D5D8B88204C6}"/>
    <cellStyle name="Звичайний 7" xfId="150" xr:uid="{0D104940-8A35-4683-A4A2-8786CCE39BF3}"/>
    <cellStyle name="Звичайний 8" xfId="151" xr:uid="{D78ACD7F-876F-41C3-83E5-04976C29E50F}"/>
    <cellStyle name="Звичайний 9" xfId="152" xr:uid="{AF7E2551-EB36-4260-8687-B479C1F6740D}"/>
    <cellStyle name="Звичайний_Додаток _ 3 зм_ни 4575" xfId="153" xr:uid="{DC217A2A-73E3-4875-92C5-4864D8F41D09}"/>
    <cellStyle name="Звичайний_Додаток _ 3 зм_ни 4575_22.12.2020 Додатки бюджет 2021 Коди нові" xfId="154" xr:uid="{A0F67014-EA97-4D72-A8E5-02FF8BB47254}"/>
    <cellStyle name="Зв'язана клітинка" xfId="155" builtinId="24" customBuiltin="1"/>
    <cellStyle name="Итог" xfId="156" xr:uid="{3D1A33AC-E22D-4EC1-9931-FCBD53917EBE}"/>
    <cellStyle name="Итог 2" xfId="157" xr:uid="{2497777B-8635-490A-8E04-D59DBEAE6026}"/>
    <cellStyle name="Контрольна клітинка" xfId="158" builtinId="23" customBuiltin="1"/>
    <cellStyle name="Контрольная ячейка" xfId="159" xr:uid="{BFCF75D2-6413-42D8-882D-AFD1CBB69C6B}"/>
    <cellStyle name="Контрольная ячейка 2" xfId="160" xr:uid="{6CEEFC98-BC52-461F-B86B-A01374818848}"/>
    <cellStyle name="Назва" xfId="161" builtinId="15" customBuiltin="1"/>
    <cellStyle name="Название" xfId="162" xr:uid="{F3E44B96-6432-4869-943D-6C5DB0212DA6}"/>
    <cellStyle name="Название 2" xfId="163" xr:uid="{911EDCBA-8ACA-4EEC-BA9B-61B9E4020C3D}"/>
    <cellStyle name="Нейтральный" xfId="164" xr:uid="{46B7CA98-7B35-44A8-A5AD-6F1FC4C752B5}"/>
    <cellStyle name="Нейтральный 2" xfId="165" xr:uid="{C675469B-CBB7-467A-AEA2-130FA105A49F}"/>
    <cellStyle name="Обчислення" xfId="166" builtinId="22" customBuiltin="1"/>
    <cellStyle name="Обычный 2" xfId="167" xr:uid="{25470E01-4204-4D32-B81A-1A00462EEDB4}"/>
    <cellStyle name="Обычный 3" xfId="168" xr:uid="{0E70559B-3099-4867-8B92-E5F8F4617F65}"/>
    <cellStyle name="Обычный__tmp_73606750015329." xfId="169" xr:uid="{29FD08EE-C172-4925-ACB7-283819C14FCF}"/>
    <cellStyle name="Обычный__tmp_73644435022141." xfId="170" xr:uid="{4777617E-AC56-48F9-A833-EBA7BFF273FD}"/>
    <cellStyle name="Обычный_shabl_dod" xfId="171" xr:uid="{AD51357F-1525-440A-B929-C1B71AB8C42D}"/>
    <cellStyle name="Обычный_ZV1PIV98" xfId="172" xr:uid="{6FC6FD18-F370-4654-9D09-C9E5237D0195}"/>
    <cellStyle name="Обычный_видатки" xfId="173" xr:uid="{8F4B1039-BCFB-4169-BADC-CCC923D5B0AC}"/>
    <cellStyle name="Обычный_Видатки_1" xfId="174" xr:uid="{228BEF16-4F23-4C97-ADD0-0C1B43790AA5}"/>
    <cellStyle name="Обычный_видатки1" xfId="175" xr:uid="{83C2553A-498E-4638-949E-3AE7AD343AB0}"/>
    <cellStyle name="Обычный_Виконання за І квартал 2010 року" xfId="176" xr:uid="{D2B56621-DD5F-405D-93DE-07E4B197B954}"/>
    <cellStyle name="Обычный_Виконання за І квартал 2012 року" xfId="177" xr:uid="{0262096E-88F3-4C58-9BD3-E3FC81BFEEBF}"/>
    <cellStyle name="Обычный_звіт на 01.04.2019" xfId="178" xr:uid="{939CCF11-83A8-48B9-B497-5B42D9847837}"/>
    <cellStyle name="Обычный_Звіт на 01.07.2019" xfId="179" xr:uid="{02FAABBF-7A77-4BC1-8785-6DFC10DCD786}"/>
    <cellStyle name="Обычный_Лист1" xfId="180" xr:uid="{73A51605-E9F1-4BD4-849D-E523641399EB}"/>
    <cellStyle name="Обычный_порівняння" xfId="181" xr:uid="{F448854B-6388-4DA0-A0B7-73653A823E55}"/>
    <cellStyle name="Обычный_Проект розп ДОТАЦІЯ травень" xfId="182" xr:uid="{4AF2CE88-31EF-402B-8610-228A257303E3}"/>
    <cellStyle name="Підсумок" xfId="183" builtinId="25" customBuiltin="1"/>
    <cellStyle name="Плохой" xfId="184" xr:uid="{6DD309C1-7B5D-4888-9DBF-E268CF947802}"/>
    <cellStyle name="Плохой 2" xfId="185" xr:uid="{30158903-333E-44EB-A919-864EECB33485}"/>
    <cellStyle name="Поганий" xfId="186" builtinId="27" customBuiltin="1"/>
    <cellStyle name="Пояснение" xfId="187" xr:uid="{4F2BA965-90FE-4D8A-AA08-FD3E244764F8}"/>
    <cellStyle name="Пояснение 2" xfId="188" xr:uid="{E46B89CE-4DF0-4BD2-8B29-847214FD0D73}"/>
    <cellStyle name="Примечание" xfId="189" xr:uid="{AE2B9481-72B3-4B47-82F1-F73BBA25FA1A}"/>
    <cellStyle name="Примечание 2" xfId="190" xr:uid="{ECF4D6A2-3D7D-41F8-AD77-9076545AC450}"/>
    <cellStyle name="Примечание_Xl0000003_1" xfId="191" xr:uid="{0BDD4EF5-C3EF-494F-9298-362743B56613}"/>
    <cellStyle name="Примітка" xfId="192" builtinId="10" customBuiltin="1"/>
    <cellStyle name="Результат" xfId="193" builtinId="21" customBuiltin="1"/>
    <cellStyle name="Результат 1" xfId="194" xr:uid="{C2FCC43E-D83A-4550-9DE2-049951C08563}"/>
    <cellStyle name="Связанная ячейка" xfId="195" xr:uid="{878C9334-F052-419A-B5FE-FAC01B3E7317}"/>
    <cellStyle name="Связанная ячейка 2" xfId="196" xr:uid="{0B7B74FE-92AD-4EAB-829B-4A45553EF090}"/>
    <cellStyle name="Середній" xfId="197" xr:uid="{BDAFBF13-E5FD-494E-866A-A66656D0474D}"/>
    <cellStyle name="Стиль 1" xfId="198" xr:uid="{ABA4977D-F659-4E82-9790-E1D36C346251}"/>
    <cellStyle name="Текст попередження" xfId="199" builtinId="11" customBuiltin="1"/>
    <cellStyle name="Текст пояснення" xfId="200" builtinId="53" customBuiltin="1"/>
    <cellStyle name="Текст предупреждения" xfId="201" xr:uid="{3437C3F0-C17B-4760-990D-5F66FBE29105}"/>
    <cellStyle name="Текст предупреждения 2" xfId="202" xr:uid="{4337A9AB-4B63-4366-A23C-85EF03787141}"/>
    <cellStyle name="Тысячи [0]_Розподіл (2)" xfId="203" xr:uid="{6AEF7CBA-D469-45C6-A198-EA86CF7BA78A}"/>
    <cellStyle name="Тысячи_Розподіл (2)" xfId="204" xr:uid="{EEEA2F24-3625-4918-97F4-C198F2FCD015}"/>
    <cellStyle name="Хороший" xfId="205" xr:uid="{44E857F2-D8A1-4786-B311-56F7BC6511B2}"/>
    <cellStyle name="Хороший 2" xfId="206" xr:uid="{8F5CB8A7-1F47-4CBA-820E-8958C1F1B23E}"/>
    <cellStyle name="Џђћ–…ќ’ќ›‰" xfId="207" xr:uid="{9ADD1130-2AAB-4CBF-8858-8A50E6AB47A7}"/>
  </cellStyles>
  <dxfs count="16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8572" name="Oval 5">
          <a:extLst>
            <a:ext uri="{FF2B5EF4-FFF2-40B4-BE49-F238E27FC236}">
              <a16:creationId xmlns:a16="http://schemas.microsoft.com/office/drawing/2014/main" id="{3160145F-FC57-3239-E8D4-3E8DEEE9D11D}"/>
            </a:ext>
          </a:extLst>
        </xdr:cNvPr>
        <xdr:cNvSpPr>
          <a:spLocks noChangeArrowheads="1"/>
        </xdr:cNvSpPr>
      </xdr:nvSpPr>
      <xdr:spPr bwMode="auto">
        <a:xfrm rot="2297410">
          <a:off x="7477125" y="202501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8573" name="Oval 6">
          <a:extLst>
            <a:ext uri="{FF2B5EF4-FFF2-40B4-BE49-F238E27FC236}">
              <a16:creationId xmlns:a16="http://schemas.microsoft.com/office/drawing/2014/main" id="{32454962-7E72-CF3A-70E4-97FD9D302584}"/>
            </a:ext>
          </a:extLst>
        </xdr:cNvPr>
        <xdr:cNvSpPr>
          <a:spLocks noChangeArrowheads="1"/>
        </xdr:cNvSpPr>
      </xdr:nvSpPr>
      <xdr:spPr bwMode="auto">
        <a:xfrm rot="2297410">
          <a:off x="7477125" y="202501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8574" name="Oval 7">
          <a:extLst>
            <a:ext uri="{FF2B5EF4-FFF2-40B4-BE49-F238E27FC236}">
              <a16:creationId xmlns:a16="http://schemas.microsoft.com/office/drawing/2014/main" id="{8E4A16A9-3357-2CDE-A63A-B79837A74B17}"/>
            </a:ext>
          </a:extLst>
        </xdr:cNvPr>
        <xdr:cNvSpPr>
          <a:spLocks noChangeArrowheads="1"/>
        </xdr:cNvSpPr>
      </xdr:nvSpPr>
      <xdr:spPr bwMode="auto">
        <a:xfrm rot="2297410">
          <a:off x="7477125" y="202501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8575" name="Oval 8">
          <a:extLst>
            <a:ext uri="{FF2B5EF4-FFF2-40B4-BE49-F238E27FC236}">
              <a16:creationId xmlns:a16="http://schemas.microsoft.com/office/drawing/2014/main" id="{7D693D91-A993-5FE8-0B9D-DD85AACBD74C}"/>
            </a:ext>
          </a:extLst>
        </xdr:cNvPr>
        <xdr:cNvSpPr>
          <a:spLocks noChangeArrowheads="1"/>
        </xdr:cNvSpPr>
      </xdr:nvSpPr>
      <xdr:spPr bwMode="auto">
        <a:xfrm rot="2297410">
          <a:off x="7477125" y="2025015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32</xdr:row>
      <xdr:rowOff>104775</xdr:rowOff>
    </xdr:from>
    <xdr:to>
      <xdr:col>24</xdr:col>
      <xdr:colOff>123825</xdr:colOff>
      <xdr:row>33</xdr:row>
      <xdr:rowOff>0</xdr:rowOff>
    </xdr:to>
    <xdr:sp macro="" textlink="">
      <xdr:nvSpPr>
        <xdr:cNvPr id="18576" name="Oval 1">
          <a:extLst>
            <a:ext uri="{FF2B5EF4-FFF2-40B4-BE49-F238E27FC236}">
              <a16:creationId xmlns:a16="http://schemas.microsoft.com/office/drawing/2014/main" id="{33F4590A-EC1F-915E-215B-B6BDFD94D0FE}"/>
            </a:ext>
          </a:extLst>
        </xdr:cNvPr>
        <xdr:cNvSpPr>
          <a:spLocks noChangeArrowheads="1"/>
        </xdr:cNvSpPr>
      </xdr:nvSpPr>
      <xdr:spPr bwMode="auto">
        <a:xfrm rot="2297410">
          <a:off x="17764125" y="20354925"/>
          <a:ext cx="914400" cy="1228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32</xdr:row>
      <xdr:rowOff>104775</xdr:rowOff>
    </xdr:from>
    <xdr:to>
      <xdr:col>24</xdr:col>
      <xdr:colOff>123825</xdr:colOff>
      <xdr:row>33</xdr:row>
      <xdr:rowOff>0</xdr:rowOff>
    </xdr:to>
    <xdr:sp macro="" textlink="">
      <xdr:nvSpPr>
        <xdr:cNvPr id="18577" name="Oval 2">
          <a:extLst>
            <a:ext uri="{FF2B5EF4-FFF2-40B4-BE49-F238E27FC236}">
              <a16:creationId xmlns:a16="http://schemas.microsoft.com/office/drawing/2014/main" id="{1CE8DAD0-0A9A-1693-45E0-B098FED168E4}"/>
            </a:ext>
          </a:extLst>
        </xdr:cNvPr>
        <xdr:cNvSpPr>
          <a:spLocks noChangeArrowheads="1"/>
        </xdr:cNvSpPr>
      </xdr:nvSpPr>
      <xdr:spPr bwMode="auto">
        <a:xfrm rot="2297410">
          <a:off x="17764125" y="20354925"/>
          <a:ext cx="914400" cy="1228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32</xdr:row>
      <xdr:rowOff>104775</xdr:rowOff>
    </xdr:from>
    <xdr:to>
      <xdr:col>24</xdr:col>
      <xdr:colOff>123825</xdr:colOff>
      <xdr:row>33</xdr:row>
      <xdr:rowOff>0</xdr:rowOff>
    </xdr:to>
    <xdr:sp macro="" textlink="">
      <xdr:nvSpPr>
        <xdr:cNvPr id="18578" name="Oval 1">
          <a:extLst>
            <a:ext uri="{FF2B5EF4-FFF2-40B4-BE49-F238E27FC236}">
              <a16:creationId xmlns:a16="http://schemas.microsoft.com/office/drawing/2014/main" id="{A3B66589-073C-4F60-E599-FD7A7CBCC2A8}"/>
            </a:ext>
          </a:extLst>
        </xdr:cNvPr>
        <xdr:cNvSpPr>
          <a:spLocks noChangeArrowheads="1"/>
        </xdr:cNvSpPr>
      </xdr:nvSpPr>
      <xdr:spPr bwMode="auto">
        <a:xfrm rot="2297410">
          <a:off x="17764125" y="20354925"/>
          <a:ext cx="914400" cy="1228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32</xdr:row>
      <xdr:rowOff>104775</xdr:rowOff>
    </xdr:from>
    <xdr:to>
      <xdr:col>24</xdr:col>
      <xdr:colOff>123825</xdr:colOff>
      <xdr:row>33</xdr:row>
      <xdr:rowOff>0</xdr:rowOff>
    </xdr:to>
    <xdr:sp macro="" textlink="">
      <xdr:nvSpPr>
        <xdr:cNvPr id="18579" name="Oval 2">
          <a:extLst>
            <a:ext uri="{FF2B5EF4-FFF2-40B4-BE49-F238E27FC236}">
              <a16:creationId xmlns:a16="http://schemas.microsoft.com/office/drawing/2014/main" id="{B40F9DF8-6E90-0B65-7F97-96F3D7855EB1}"/>
            </a:ext>
          </a:extLst>
        </xdr:cNvPr>
        <xdr:cNvSpPr>
          <a:spLocks noChangeArrowheads="1"/>
        </xdr:cNvSpPr>
      </xdr:nvSpPr>
      <xdr:spPr bwMode="auto">
        <a:xfrm rot="2297410">
          <a:off x="17764125" y="20354925"/>
          <a:ext cx="914400" cy="1228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25</xdr:row>
      <xdr:rowOff>0</xdr:rowOff>
    </xdr:from>
    <xdr:to>
      <xdr:col>26</xdr:col>
      <xdr:colOff>123825</xdr:colOff>
      <xdr:row>25</xdr:row>
      <xdr:rowOff>0</xdr:rowOff>
    </xdr:to>
    <xdr:sp macro="" textlink="">
      <xdr:nvSpPr>
        <xdr:cNvPr id="18580" name="Oval 1">
          <a:extLst>
            <a:ext uri="{FF2B5EF4-FFF2-40B4-BE49-F238E27FC236}">
              <a16:creationId xmlns:a16="http://schemas.microsoft.com/office/drawing/2014/main" id="{7B2D8C3F-D7E1-0132-8106-E90E9459A961}"/>
            </a:ext>
          </a:extLst>
        </xdr:cNvPr>
        <xdr:cNvSpPr>
          <a:spLocks noChangeArrowheads="1"/>
        </xdr:cNvSpPr>
      </xdr:nvSpPr>
      <xdr:spPr bwMode="auto">
        <a:xfrm rot="2297410">
          <a:off x="18983325" y="1653540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25</xdr:row>
      <xdr:rowOff>0</xdr:rowOff>
    </xdr:from>
    <xdr:to>
      <xdr:col>26</xdr:col>
      <xdr:colOff>123825</xdr:colOff>
      <xdr:row>25</xdr:row>
      <xdr:rowOff>0</xdr:rowOff>
    </xdr:to>
    <xdr:sp macro="" textlink="">
      <xdr:nvSpPr>
        <xdr:cNvPr id="18581" name="Oval 2">
          <a:extLst>
            <a:ext uri="{FF2B5EF4-FFF2-40B4-BE49-F238E27FC236}">
              <a16:creationId xmlns:a16="http://schemas.microsoft.com/office/drawing/2014/main" id="{873E48C9-17EF-B884-7243-4ECC0A45552E}"/>
            </a:ext>
          </a:extLst>
        </xdr:cNvPr>
        <xdr:cNvSpPr>
          <a:spLocks noChangeArrowheads="1"/>
        </xdr:cNvSpPr>
      </xdr:nvSpPr>
      <xdr:spPr bwMode="auto">
        <a:xfrm rot="2297410">
          <a:off x="18983325" y="1653540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25</xdr:row>
      <xdr:rowOff>0</xdr:rowOff>
    </xdr:from>
    <xdr:to>
      <xdr:col>26</xdr:col>
      <xdr:colOff>123825</xdr:colOff>
      <xdr:row>25</xdr:row>
      <xdr:rowOff>0</xdr:rowOff>
    </xdr:to>
    <xdr:sp macro="" textlink="">
      <xdr:nvSpPr>
        <xdr:cNvPr id="18582" name="Oval 1">
          <a:extLst>
            <a:ext uri="{FF2B5EF4-FFF2-40B4-BE49-F238E27FC236}">
              <a16:creationId xmlns:a16="http://schemas.microsoft.com/office/drawing/2014/main" id="{6ACD2B7B-0B1D-C22B-ADEA-6CDBCAC40CEB}"/>
            </a:ext>
          </a:extLst>
        </xdr:cNvPr>
        <xdr:cNvSpPr>
          <a:spLocks noChangeArrowheads="1"/>
        </xdr:cNvSpPr>
      </xdr:nvSpPr>
      <xdr:spPr bwMode="auto">
        <a:xfrm rot="2297410">
          <a:off x="18983325" y="1653540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25</xdr:row>
      <xdr:rowOff>0</xdr:rowOff>
    </xdr:from>
    <xdr:to>
      <xdr:col>26</xdr:col>
      <xdr:colOff>123825</xdr:colOff>
      <xdr:row>25</xdr:row>
      <xdr:rowOff>0</xdr:rowOff>
    </xdr:to>
    <xdr:sp macro="" textlink="">
      <xdr:nvSpPr>
        <xdr:cNvPr id="18583" name="Oval 2">
          <a:extLst>
            <a:ext uri="{FF2B5EF4-FFF2-40B4-BE49-F238E27FC236}">
              <a16:creationId xmlns:a16="http://schemas.microsoft.com/office/drawing/2014/main" id="{5871EB31-7D2D-45E4-5D4E-13BDE25664BE}"/>
            </a:ext>
          </a:extLst>
        </xdr:cNvPr>
        <xdr:cNvSpPr>
          <a:spLocks noChangeArrowheads="1"/>
        </xdr:cNvSpPr>
      </xdr:nvSpPr>
      <xdr:spPr bwMode="auto">
        <a:xfrm rot="2297410">
          <a:off x="18983325" y="1653540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31</xdr:row>
      <xdr:rowOff>0</xdr:rowOff>
    </xdr:from>
    <xdr:to>
      <xdr:col>26</xdr:col>
      <xdr:colOff>123825</xdr:colOff>
      <xdr:row>31</xdr:row>
      <xdr:rowOff>0</xdr:rowOff>
    </xdr:to>
    <xdr:sp macro="" textlink="">
      <xdr:nvSpPr>
        <xdr:cNvPr id="18584" name="Oval 1">
          <a:extLst>
            <a:ext uri="{FF2B5EF4-FFF2-40B4-BE49-F238E27FC236}">
              <a16:creationId xmlns:a16="http://schemas.microsoft.com/office/drawing/2014/main" id="{523397DD-F3C3-743C-EDB3-74E256592AD7}"/>
            </a:ext>
          </a:extLst>
        </xdr:cNvPr>
        <xdr:cNvSpPr>
          <a:spLocks noChangeArrowheads="1"/>
        </xdr:cNvSpPr>
      </xdr:nvSpPr>
      <xdr:spPr bwMode="auto">
        <a:xfrm rot="2297410">
          <a:off x="18983325" y="19869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31</xdr:row>
      <xdr:rowOff>0</xdr:rowOff>
    </xdr:from>
    <xdr:to>
      <xdr:col>26</xdr:col>
      <xdr:colOff>123825</xdr:colOff>
      <xdr:row>31</xdr:row>
      <xdr:rowOff>0</xdr:rowOff>
    </xdr:to>
    <xdr:sp macro="" textlink="">
      <xdr:nvSpPr>
        <xdr:cNvPr id="18585" name="Oval 2">
          <a:extLst>
            <a:ext uri="{FF2B5EF4-FFF2-40B4-BE49-F238E27FC236}">
              <a16:creationId xmlns:a16="http://schemas.microsoft.com/office/drawing/2014/main" id="{AE546151-9B63-7BB1-E6F2-B7662B9FFC02}"/>
            </a:ext>
          </a:extLst>
        </xdr:cNvPr>
        <xdr:cNvSpPr>
          <a:spLocks noChangeArrowheads="1"/>
        </xdr:cNvSpPr>
      </xdr:nvSpPr>
      <xdr:spPr bwMode="auto">
        <a:xfrm rot="2297410">
          <a:off x="18983325" y="19869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31</xdr:row>
      <xdr:rowOff>0</xdr:rowOff>
    </xdr:from>
    <xdr:to>
      <xdr:col>26</xdr:col>
      <xdr:colOff>123825</xdr:colOff>
      <xdr:row>31</xdr:row>
      <xdr:rowOff>0</xdr:rowOff>
    </xdr:to>
    <xdr:sp macro="" textlink="">
      <xdr:nvSpPr>
        <xdr:cNvPr id="18586" name="Oval 1">
          <a:extLst>
            <a:ext uri="{FF2B5EF4-FFF2-40B4-BE49-F238E27FC236}">
              <a16:creationId xmlns:a16="http://schemas.microsoft.com/office/drawing/2014/main" id="{F697129E-8F8D-B55B-389B-12984D5119CE}"/>
            </a:ext>
          </a:extLst>
        </xdr:cNvPr>
        <xdr:cNvSpPr>
          <a:spLocks noChangeArrowheads="1"/>
        </xdr:cNvSpPr>
      </xdr:nvSpPr>
      <xdr:spPr bwMode="auto">
        <a:xfrm rot="2297410">
          <a:off x="18983325" y="19869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31</xdr:row>
      <xdr:rowOff>0</xdr:rowOff>
    </xdr:from>
    <xdr:to>
      <xdr:col>26</xdr:col>
      <xdr:colOff>123825</xdr:colOff>
      <xdr:row>31</xdr:row>
      <xdr:rowOff>0</xdr:rowOff>
    </xdr:to>
    <xdr:sp macro="" textlink="">
      <xdr:nvSpPr>
        <xdr:cNvPr id="18587" name="Oval 2">
          <a:extLst>
            <a:ext uri="{FF2B5EF4-FFF2-40B4-BE49-F238E27FC236}">
              <a16:creationId xmlns:a16="http://schemas.microsoft.com/office/drawing/2014/main" id="{87BF440D-E79E-734F-71C0-D70B7AE6C2EB}"/>
            </a:ext>
          </a:extLst>
        </xdr:cNvPr>
        <xdr:cNvSpPr>
          <a:spLocks noChangeArrowheads="1"/>
        </xdr:cNvSpPr>
      </xdr:nvSpPr>
      <xdr:spPr bwMode="auto">
        <a:xfrm rot="2297410">
          <a:off x="18983325" y="19869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8588" name="Oval 1">
          <a:extLst>
            <a:ext uri="{FF2B5EF4-FFF2-40B4-BE49-F238E27FC236}">
              <a16:creationId xmlns:a16="http://schemas.microsoft.com/office/drawing/2014/main" id="{8B60BB0B-BC44-96AC-27C2-2534B7659945}"/>
            </a:ext>
          </a:extLst>
        </xdr:cNvPr>
        <xdr:cNvSpPr>
          <a:spLocks noChangeArrowheads="1"/>
        </xdr:cNvSpPr>
      </xdr:nvSpPr>
      <xdr:spPr bwMode="auto">
        <a:xfrm rot="2297410">
          <a:off x="18983325" y="226504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8589" name="Oval 2">
          <a:extLst>
            <a:ext uri="{FF2B5EF4-FFF2-40B4-BE49-F238E27FC236}">
              <a16:creationId xmlns:a16="http://schemas.microsoft.com/office/drawing/2014/main" id="{BA45F27F-EF29-016D-BADA-E585082BD753}"/>
            </a:ext>
          </a:extLst>
        </xdr:cNvPr>
        <xdr:cNvSpPr>
          <a:spLocks noChangeArrowheads="1"/>
        </xdr:cNvSpPr>
      </xdr:nvSpPr>
      <xdr:spPr bwMode="auto">
        <a:xfrm rot="2297410">
          <a:off x="18983325" y="226504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8590" name="Oval 1">
          <a:extLst>
            <a:ext uri="{FF2B5EF4-FFF2-40B4-BE49-F238E27FC236}">
              <a16:creationId xmlns:a16="http://schemas.microsoft.com/office/drawing/2014/main" id="{4007C133-C6D1-9521-AF96-6CA310CEE915}"/>
            </a:ext>
          </a:extLst>
        </xdr:cNvPr>
        <xdr:cNvSpPr>
          <a:spLocks noChangeArrowheads="1"/>
        </xdr:cNvSpPr>
      </xdr:nvSpPr>
      <xdr:spPr bwMode="auto">
        <a:xfrm rot="2297410">
          <a:off x="18983325" y="226504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34</xdr:row>
      <xdr:rowOff>0</xdr:rowOff>
    </xdr:from>
    <xdr:to>
      <xdr:col>26</xdr:col>
      <xdr:colOff>123825</xdr:colOff>
      <xdr:row>34</xdr:row>
      <xdr:rowOff>0</xdr:rowOff>
    </xdr:to>
    <xdr:sp macro="" textlink="">
      <xdr:nvSpPr>
        <xdr:cNvPr id="18591" name="Oval 2">
          <a:extLst>
            <a:ext uri="{FF2B5EF4-FFF2-40B4-BE49-F238E27FC236}">
              <a16:creationId xmlns:a16="http://schemas.microsoft.com/office/drawing/2014/main" id="{423611A9-270A-56ED-6B92-078C6ABB7FAB}"/>
            </a:ext>
          </a:extLst>
        </xdr:cNvPr>
        <xdr:cNvSpPr>
          <a:spLocks noChangeArrowheads="1"/>
        </xdr:cNvSpPr>
      </xdr:nvSpPr>
      <xdr:spPr bwMode="auto">
        <a:xfrm rot="2297410">
          <a:off x="18983325" y="226504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icaj\&#1052;&#1086;&#1080;%20&#1076;&#1086;&#1082;&#1091;&#1084;&#1077;&#1085;&#1090;&#1099;\&#1041;&#1102;&#1076;&#1078;&#1077;&#1090;%202005\&#1056;&#1072;&#1076;&#1072;\bud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1.%20&#1042;i&#1076;&#1076;i&#1083;%20&#1079;&#1074;&#1077;&#1076;&#1077;&#1085;&#1086;&#1075;&#1086;%20&#1073;&#1102;&#1076;&#1078;&#1077;&#1090;&#1091;%20&#1090;&#1072;%20&#1084;i&#1078;&#1073;&#1102;&#1076;&#1078;&#1077;&#1090;&#1085;&#1080;&#1093;%20&#1074;i&#1076;&#1085;&#1086;&#1089;&#1080;&#1085;\2.1.%20&#1056;&#1086;&#1084;&#1072;&#1085;&#1095;&#1072;&#1082;%20&#1054;.&#1052;\&#1057;&#1091;&#1073;&#1074;&#1077;&#1085;&#1094;&#1110;&#1111;%20&#1079;%20&#1086;&#1073;&#1083;&#1072;&#1089;&#1085;&#1086;&#1075;&#1086;%20&#1073;&#1102;&#1076;&#1078;&#1077;&#1090;&#1091;\&#1057;&#1091;&#1073;&#1074;&#1077;&#1085;&#1094;&#1110;&#1111;%20%2030.09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Інші субвенції"/>
      <sheetName val="Субв. на вик.інвест.проектів"/>
      <sheetName val="Субв.на.співфін.інвест.проекті"/>
      <sheetName val="Субв. дороги"/>
      <sheetName val="Субв. на здійсн. природоох.зах."/>
      <sheetName val="Зведена (субвенції з ОБ) "/>
      <sheetName val="Зведена на 30.09.2025"/>
    </sheetNames>
    <sheetDataSet>
      <sheetData sheetId="0"/>
      <sheetData sheetId="1">
        <row r="19">
          <cell r="AX19">
            <v>1200000</v>
          </cell>
          <cell r="AZ19">
            <v>1200000</v>
          </cell>
          <cell r="BA19">
            <v>0</v>
          </cell>
          <cell r="BC19">
            <v>1200000</v>
          </cell>
          <cell r="BE19">
            <v>1200000</v>
          </cell>
          <cell r="BF19">
            <v>0</v>
          </cell>
          <cell r="BH19">
            <v>1200000</v>
          </cell>
          <cell r="BJ19">
            <v>1200000</v>
          </cell>
          <cell r="BK19">
            <v>0</v>
          </cell>
          <cell r="BL19">
            <v>1200000</v>
          </cell>
        </row>
      </sheetData>
      <sheetData sheetId="2"/>
      <sheetData sheetId="3"/>
      <sheetData sheetId="4"/>
      <sheetData sheetId="5">
        <row r="10">
          <cell r="AW10">
            <v>0</v>
          </cell>
          <cell r="AX10">
            <v>2000000</v>
          </cell>
          <cell r="AY10">
            <v>0</v>
          </cell>
          <cell r="AZ10">
            <v>2000000</v>
          </cell>
          <cell r="BA10">
            <v>0</v>
          </cell>
          <cell r="BB10">
            <v>0</v>
          </cell>
          <cell r="BC10">
            <v>2000000</v>
          </cell>
          <cell r="BD10">
            <v>0</v>
          </cell>
          <cell r="BE10">
            <v>2000000</v>
          </cell>
          <cell r="BF10">
            <v>0</v>
          </cell>
          <cell r="BG10">
            <v>0</v>
          </cell>
          <cell r="BH10">
            <v>2000000</v>
          </cell>
          <cell r="BI10">
            <v>0</v>
          </cell>
          <cell r="BJ10">
            <v>2000000</v>
          </cell>
          <cell r="BK10">
            <v>0</v>
          </cell>
          <cell r="BL10">
            <v>2000000</v>
          </cell>
        </row>
        <row r="12">
          <cell r="AW12">
            <v>0</v>
          </cell>
          <cell r="AX12">
            <v>1000000</v>
          </cell>
          <cell r="AY12">
            <v>0</v>
          </cell>
          <cell r="AZ12">
            <v>0</v>
          </cell>
          <cell r="BA12">
            <v>1000000</v>
          </cell>
          <cell r="BB12">
            <v>0</v>
          </cell>
          <cell r="BC12">
            <v>1000000</v>
          </cell>
          <cell r="BD12">
            <v>0</v>
          </cell>
          <cell r="BE12">
            <v>0</v>
          </cell>
          <cell r="BF12">
            <v>1000000</v>
          </cell>
          <cell r="BG12">
            <v>0</v>
          </cell>
          <cell r="BH12">
            <v>1000000</v>
          </cell>
          <cell r="BI12">
            <v>0</v>
          </cell>
          <cell r="BJ12">
            <v>0</v>
          </cell>
          <cell r="BK12">
            <v>1000000</v>
          </cell>
          <cell r="BL12">
            <v>1000000</v>
          </cell>
        </row>
        <row r="14">
          <cell r="AW14">
            <v>0</v>
          </cell>
          <cell r="AX14">
            <v>500000</v>
          </cell>
          <cell r="AY14">
            <v>0</v>
          </cell>
          <cell r="AZ14">
            <v>0</v>
          </cell>
          <cell r="BA14">
            <v>500000</v>
          </cell>
          <cell r="BB14">
            <v>0</v>
          </cell>
          <cell r="BC14">
            <v>500000</v>
          </cell>
          <cell r="BD14">
            <v>0</v>
          </cell>
          <cell r="BE14">
            <v>0</v>
          </cell>
          <cell r="BF14">
            <v>500000</v>
          </cell>
          <cell r="BG14">
            <v>0</v>
          </cell>
          <cell r="BH14">
            <v>500000</v>
          </cell>
          <cell r="BI14">
            <v>0</v>
          </cell>
          <cell r="BJ14">
            <v>0</v>
          </cell>
          <cell r="BK14">
            <v>500000</v>
          </cell>
          <cell r="BL14">
            <v>500000</v>
          </cell>
        </row>
        <row r="18">
          <cell r="AW18">
            <v>0</v>
          </cell>
          <cell r="AX18">
            <v>1200000</v>
          </cell>
          <cell r="AY18">
            <v>0</v>
          </cell>
          <cell r="AZ18">
            <v>1200000</v>
          </cell>
          <cell r="BA18">
            <v>0</v>
          </cell>
          <cell r="BB18">
            <v>0</v>
          </cell>
          <cell r="BC18">
            <v>1200000</v>
          </cell>
          <cell r="BD18">
            <v>0</v>
          </cell>
          <cell r="BE18">
            <v>1200000</v>
          </cell>
          <cell r="BF18">
            <v>0</v>
          </cell>
          <cell r="BG18">
            <v>0</v>
          </cell>
          <cell r="BH18">
            <v>1200000</v>
          </cell>
          <cell r="BI18">
            <v>0</v>
          </cell>
          <cell r="BJ18">
            <v>1200000</v>
          </cell>
          <cell r="BK18">
            <v>0</v>
          </cell>
          <cell r="BL18">
            <v>1200000</v>
          </cell>
        </row>
        <row r="20">
          <cell r="AW20">
            <v>0</v>
          </cell>
          <cell r="AX20">
            <v>200000</v>
          </cell>
          <cell r="AY20">
            <v>0</v>
          </cell>
          <cell r="AZ20">
            <v>0</v>
          </cell>
          <cell r="BA20">
            <v>200000</v>
          </cell>
          <cell r="BB20">
            <v>0</v>
          </cell>
          <cell r="BC20">
            <v>200000</v>
          </cell>
          <cell r="BD20">
            <v>0</v>
          </cell>
          <cell r="BE20">
            <v>0</v>
          </cell>
          <cell r="BF20">
            <v>200000</v>
          </cell>
          <cell r="BG20">
            <v>0</v>
          </cell>
          <cell r="BH20">
            <v>200000</v>
          </cell>
          <cell r="BI20">
            <v>0</v>
          </cell>
          <cell r="BJ20">
            <v>0</v>
          </cell>
          <cell r="BK20">
            <v>200000</v>
          </cell>
          <cell r="BL20">
            <v>200000</v>
          </cell>
        </row>
        <row r="23">
          <cell r="AW23">
            <v>0</v>
          </cell>
          <cell r="AX23">
            <v>9000000</v>
          </cell>
          <cell r="AY23">
            <v>0</v>
          </cell>
          <cell r="AZ23">
            <v>6000000</v>
          </cell>
          <cell r="BA23">
            <v>3000000</v>
          </cell>
          <cell r="BB23">
            <v>0</v>
          </cell>
          <cell r="BC23">
            <v>9000000</v>
          </cell>
          <cell r="BD23">
            <v>0</v>
          </cell>
          <cell r="BE23">
            <v>6000000</v>
          </cell>
          <cell r="BF23">
            <v>3000000</v>
          </cell>
          <cell r="BG23">
            <v>0</v>
          </cell>
          <cell r="BH23">
            <v>9000000</v>
          </cell>
          <cell r="BI23">
            <v>0</v>
          </cell>
          <cell r="BJ23">
            <v>6000000</v>
          </cell>
          <cell r="BK23">
            <v>3000000</v>
          </cell>
          <cell r="BL23">
            <v>9000000</v>
          </cell>
        </row>
        <row r="25">
          <cell r="AW25">
            <v>0</v>
          </cell>
          <cell r="AX25">
            <v>1000000</v>
          </cell>
          <cell r="AY25">
            <v>0</v>
          </cell>
          <cell r="AZ25">
            <v>1000000</v>
          </cell>
          <cell r="BA25">
            <v>0</v>
          </cell>
          <cell r="BB25">
            <v>0</v>
          </cell>
          <cell r="BC25">
            <v>1000000</v>
          </cell>
          <cell r="BD25">
            <v>0</v>
          </cell>
          <cell r="BE25">
            <v>1000000</v>
          </cell>
          <cell r="BF25">
            <v>0</v>
          </cell>
          <cell r="BG25">
            <v>0</v>
          </cell>
          <cell r="BH25">
            <v>1000000</v>
          </cell>
          <cell r="BI25">
            <v>0</v>
          </cell>
          <cell r="BJ25">
            <v>1000000</v>
          </cell>
          <cell r="BK25">
            <v>0</v>
          </cell>
          <cell r="BL25">
            <v>1000000</v>
          </cell>
        </row>
        <row r="26">
          <cell r="AW26">
            <v>0</v>
          </cell>
          <cell r="AX26">
            <v>3000000</v>
          </cell>
          <cell r="AY26">
            <v>0</v>
          </cell>
          <cell r="AZ26">
            <v>2000000</v>
          </cell>
          <cell r="BA26">
            <v>1000000</v>
          </cell>
          <cell r="BB26">
            <v>0</v>
          </cell>
          <cell r="BC26">
            <v>3000000</v>
          </cell>
          <cell r="BD26">
            <v>0</v>
          </cell>
          <cell r="BE26">
            <v>2000000</v>
          </cell>
          <cell r="BF26">
            <v>1000000</v>
          </cell>
          <cell r="BG26">
            <v>0</v>
          </cell>
          <cell r="BH26">
            <v>3000000</v>
          </cell>
          <cell r="BI26">
            <v>0</v>
          </cell>
          <cell r="BJ26">
            <v>2000000</v>
          </cell>
          <cell r="BK26">
            <v>1000000</v>
          </cell>
          <cell r="BL26">
            <v>3000000</v>
          </cell>
        </row>
        <row r="28">
          <cell r="AW28">
            <v>0</v>
          </cell>
          <cell r="AX28">
            <v>1800000</v>
          </cell>
          <cell r="AY28">
            <v>0</v>
          </cell>
          <cell r="AZ28">
            <v>0</v>
          </cell>
          <cell r="BA28">
            <v>1800000</v>
          </cell>
          <cell r="BB28">
            <v>0</v>
          </cell>
          <cell r="BC28">
            <v>1800000</v>
          </cell>
          <cell r="BD28">
            <v>0</v>
          </cell>
          <cell r="BE28">
            <v>0</v>
          </cell>
          <cell r="BF28">
            <v>1800000</v>
          </cell>
          <cell r="BG28">
            <v>0</v>
          </cell>
          <cell r="BH28">
            <v>1800000</v>
          </cell>
          <cell r="BI28">
            <v>0</v>
          </cell>
          <cell r="BJ28">
            <v>0</v>
          </cell>
          <cell r="BK28">
            <v>1800000</v>
          </cell>
          <cell r="BL28">
            <v>1800000</v>
          </cell>
        </row>
        <row r="31">
          <cell r="AW31">
            <v>0</v>
          </cell>
          <cell r="AX31">
            <v>884750</v>
          </cell>
          <cell r="AY31">
            <v>0</v>
          </cell>
          <cell r="AZ31">
            <v>884750</v>
          </cell>
          <cell r="BA31">
            <v>0</v>
          </cell>
          <cell r="BB31">
            <v>0</v>
          </cell>
          <cell r="BC31">
            <v>884750</v>
          </cell>
          <cell r="BD31">
            <v>0</v>
          </cell>
          <cell r="BE31">
            <v>884750</v>
          </cell>
          <cell r="BF31">
            <v>0</v>
          </cell>
          <cell r="BG31">
            <v>0</v>
          </cell>
          <cell r="BH31">
            <v>884750</v>
          </cell>
          <cell r="BI31">
            <v>0</v>
          </cell>
          <cell r="BJ31">
            <v>884750</v>
          </cell>
          <cell r="BK31">
            <v>0</v>
          </cell>
          <cell r="BL31">
            <v>884750</v>
          </cell>
        </row>
        <row r="32">
          <cell r="AW32">
            <v>0</v>
          </cell>
          <cell r="AX32">
            <v>1454110</v>
          </cell>
          <cell r="AY32">
            <v>0</v>
          </cell>
          <cell r="AZ32">
            <v>1454110</v>
          </cell>
          <cell r="BA32">
            <v>0</v>
          </cell>
          <cell r="BB32">
            <v>0</v>
          </cell>
          <cell r="BC32">
            <v>1454110</v>
          </cell>
          <cell r="BD32">
            <v>0</v>
          </cell>
          <cell r="BE32">
            <v>1454110</v>
          </cell>
          <cell r="BF32">
            <v>0</v>
          </cell>
          <cell r="BG32">
            <v>0</v>
          </cell>
          <cell r="BH32">
            <v>1454110</v>
          </cell>
          <cell r="BI32">
            <v>0</v>
          </cell>
          <cell r="BJ32">
            <v>1454110</v>
          </cell>
          <cell r="BK32">
            <v>0</v>
          </cell>
          <cell r="BL32">
            <v>1454110</v>
          </cell>
        </row>
        <row r="33">
          <cell r="AW33">
            <v>0</v>
          </cell>
          <cell r="AX33">
            <v>771980</v>
          </cell>
          <cell r="AY33">
            <v>0</v>
          </cell>
          <cell r="AZ33">
            <v>771980</v>
          </cell>
          <cell r="BA33">
            <v>0</v>
          </cell>
          <cell r="BB33">
            <v>0</v>
          </cell>
          <cell r="BC33">
            <v>771980</v>
          </cell>
          <cell r="BD33">
            <v>0</v>
          </cell>
          <cell r="BE33">
            <v>771980</v>
          </cell>
          <cell r="BF33">
            <v>0</v>
          </cell>
          <cell r="BG33">
            <v>0</v>
          </cell>
          <cell r="BH33">
            <v>771980</v>
          </cell>
          <cell r="BI33">
            <v>0</v>
          </cell>
          <cell r="BJ33">
            <v>771980</v>
          </cell>
          <cell r="BK33">
            <v>0</v>
          </cell>
          <cell r="BL33">
            <v>771980</v>
          </cell>
        </row>
        <row r="34">
          <cell r="AW34">
            <v>0</v>
          </cell>
          <cell r="AX34">
            <v>1000000</v>
          </cell>
          <cell r="AY34">
            <v>0</v>
          </cell>
          <cell r="AZ34">
            <v>1000000</v>
          </cell>
          <cell r="BA34">
            <v>0</v>
          </cell>
          <cell r="BB34">
            <v>0</v>
          </cell>
          <cell r="BC34">
            <v>1000000</v>
          </cell>
          <cell r="BD34">
            <v>0</v>
          </cell>
          <cell r="BE34">
            <v>1000000</v>
          </cell>
          <cell r="BF34">
            <v>0</v>
          </cell>
          <cell r="BG34">
            <v>0</v>
          </cell>
          <cell r="BH34">
            <v>1000000</v>
          </cell>
          <cell r="BI34">
            <v>0</v>
          </cell>
          <cell r="BJ34">
            <v>1000000</v>
          </cell>
          <cell r="BK34">
            <v>0</v>
          </cell>
          <cell r="BL34">
            <v>1000000</v>
          </cell>
        </row>
        <row r="36">
          <cell r="AW36">
            <v>0</v>
          </cell>
          <cell r="AX36">
            <v>1000000</v>
          </cell>
          <cell r="AY36">
            <v>0</v>
          </cell>
          <cell r="AZ36">
            <v>0</v>
          </cell>
          <cell r="BA36">
            <v>1000000</v>
          </cell>
          <cell r="BB36">
            <v>0</v>
          </cell>
          <cell r="BC36">
            <v>1000000</v>
          </cell>
          <cell r="BD36">
            <v>0</v>
          </cell>
          <cell r="BE36">
            <v>0</v>
          </cell>
          <cell r="BF36">
            <v>1000000</v>
          </cell>
          <cell r="BG36">
            <v>0</v>
          </cell>
          <cell r="BH36">
            <v>1000000</v>
          </cell>
          <cell r="BI36">
            <v>0</v>
          </cell>
          <cell r="BJ36">
            <v>0</v>
          </cell>
          <cell r="BK36">
            <v>1000000</v>
          </cell>
          <cell r="BL36">
            <v>1000000</v>
          </cell>
        </row>
        <row r="38">
          <cell r="AW38">
            <v>0</v>
          </cell>
          <cell r="AX38">
            <v>1500000</v>
          </cell>
          <cell r="AY38">
            <v>0</v>
          </cell>
          <cell r="AZ38">
            <v>0</v>
          </cell>
          <cell r="BA38">
            <v>1500000</v>
          </cell>
          <cell r="BB38">
            <v>0</v>
          </cell>
          <cell r="BC38">
            <v>1500000</v>
          </cell>
          <cell r="BD38">
            <v>0</v>
          </cell>
          <cell r="BE38">
            <v>0</v>
          </cell>
          <cell r="BF38">
            <v>1500000</v>
          </cell>
          <cell r="BG38">
            <v>0</v>
          </cell>
          <cell r="BH38">
            <v>1500000</v>
          </cell>
          <cell r="BI38">
            <v>0</v>
          </cell>
          <cell r="BJ38">
            <v>0</v>
          </cell>
          <cell r="BK38">
            <v>1500000</v>
          </cell>
          <cell r="BL38">
            <v>1500000</v>
          </cell>
        </row>
        <row r="40">
          <cell r="AX40">
            <v>1588626</v>
          </cell>
          <cell r="AY40">
            <v>0</v>
          </cell>
          <cell r="AZ40">
            <v>1588626</v>
          </cell>
          <cell r="BA40">
            <v>0</v>
          </cell>
          <cell r="BC40">
            <v>1588626</v>
          </cell>
          <cell r="BD40">
            <v>0</v>
          </cell>
          <cell r="BE40">
            <v>1588626</v>
          </cell>
          <cell r="BF40">
            <v>0</v>
          </cell>
          <cell r="BH40">
            <v>1588626</v>
          </cell>
          <cell r="BI40">
            <v>0</v>
          </cell>
          <cell r="BJ40">
            <v>1588626</v>
          </cell>
          <cell r="BK40">
            <v>0</v>
          </cell>
          <cell r="BL40">
            <v>1588626</v>
          </cell>
        </row>
        <row r="41">
          <cell r="AW41">
            <v>800000</v>
          </cell>
          <cell r="AX41">
            <v>800000</v>
          </cell>
          <cell r="AY41">
            <v>0</v>
          </cell>
          <cell r="AZ41">
            <v>0</v>
          </cell>
          <cell r="BA41">
            <v>800000</v>
          </cell>
          <cell r="BB41">
            <v>0</v>
          </cell>
          <cell r="BC41">
            <v>800000</v>
          </cell>
          <cell r="BD41">
            <v>0</v>
          </cell>
          <cell r="BE41">
            <v>0</v>
          </cell>
          <cell r="BF41">
            <v>800000</v>
          </cell>
          <cell r="BG41">
            <v>0</v>
          </cell>
          <cell r="BH41">
            <v>800000</v>
          </cell>
          <cell r="BI41">
            <v>0</v>
          </cell>
          <cell r="BJ41">
            <v>0</v>
          </cell>
          <cell r="BK41">
            <v>800000</v>
          </cell>
          <cell r="BL41">
            <v>800000</v>
          </cell>
        </row>
        <row r="43">
          <cell r="AW43">
            <v>0</v>
          </cell>
          <cell r="AX43">
            <v>400000</v>
          </cell>
          <cell r="AY43">
            <v>0</v>
          </cell>
          <cell r="AZ43">
            <v>0</v>
          </cell>
          <cell r="BA43">
            <v>400000</v>
          </cell>
          <cell r="BB43">
            <v>0</v>
          </cell>
          <cell r="BC43">
            <v>400000</v>
          </cell>
          <cell r="BD43">
            <v>0</v>
          </cell>
          <cell r="BE43">
            <v>0</v>
          </cell>
          <cell r="BF43">
            <v>400000</v>
          </cell>
          <cell r="BG43">
            <v>0</v>
          </cell>
          <cell r="BH43">
            <v>400000</v>
          </cell>
          <cell r="BI43">
            <v>0</v>
          </cell>
          <cell r="BJ43">
            <v>0</v>
          </cell>
          <cell r="BK43">
            <v>400000</v>
          </cell>
          <cell r="BL43">
            <v>400000</v>
          </cell>
        </row>
        <row r="45">
          <cell r="AW45">
            <v>1395000</v>
          </cell>
          <cell r="AX45">
            <v>1395000</v>
          </cell>
          <cell r="AY45">
            <v>0</v>
          </cell>
          <cell r="AZ45">
            <v>0</v>
          </cell>
          <cell r="BA45">
            <v>1395000</v>
          </cell>
          <cell r="BB45">
            <v>0</v>
          </cell>
          <cell r="BC45">
            <v>1395000</v>
          </cell>
          <cell r="BD45">
            <v>0</v>
          </cell>
          <cell r="BE45">
            <v>0</v>
          </cell>
          <cell r="BF45">
            <v>1395000</v>
          </cell>
          <cell r="BG45">
            <v>0</v>
          </cell>
          <cell r="BH45">
            <v>1395000</v>
          </cell>
          <cell r="BI45">
            <v>0</v>
          </cell>
          <cell r="BJ45">
            <v>0</v>
          </cell>
          <cell r="BK45">
            <v>1395000</v>
          </cell>
          <cell r="BL45">
            <v>1395000</v>
          </cell>
        </row>
        <row r="47">
          <cell r="AW47">
            <v>0</v>
          </cell>
          <cell r="AX47">
            <v>400000</v>
          </cell>
          <cell r="AY47">
            <v>0</v>
          </cell>
          <cell r="AZ47">
            <v>0</v>
          </cell>
          <cell r="BA47">
            <v>400000</v>
          </cell>
          <cell r="BB47">
            <v>0</v>
          </cell>
          <cell r="BC47">
            <v>400000</v>
          </cell>
          <cell r="BD47">
            <v>0</v>
          </cell>
          <cell r="BE47">
            <v>0</v>
          </cell>
          <cell r="BF47">
            <v>400000</v>
          </cell>
          <cell r="BG47">
            <v>0</v>
          </cell>
          <cell r="BH47">
            <v>400000</v>
          </cell>
          <cell r="BI47">
            <v>0</v>
          </cell>
          <cell r="BJ47">
            <v>0</v>
          </cell>
          <cell r="BK47">
            <v>400000</v>
          </cell>
          <cell r="BL47">
            <v>400000</v>
          </cell>
        </row>
        <row r="49">
          <cell r="AW49">
            <v>0</v>
          </cell>
          <cell r="AX49">
            <v>400000</v>
          </cell>
          <cell r="AY49">
            <v>0</v>
          </cell>
          <cell r="AZ49">
            <v>0</v>
          </cell>
          <cell r="BA49">
            <v>400000</v>
          </cell>
          <cell r="BB49">
            <v>0</v>
          </cell>
          <cell r="BC49">
            <v>400000</v>
          </cell>
          <cell r="BD49">
            <v>0</v>
          </cell>
          <cell r="BE49">
            <v>0</v>
          </cell>
          <cell r="BF49">
            <v>400000</v>
          </cell>
          <cell r="BG49">
            <v>0</v>
          </cell>
          <cell r="BH49">
            <v>400000</v>
          </cell>
          <cell r="BI49">
            <v>0</v>
          </cell>
          <cell r="BJ49">
            <v>0</v>
          </cell>
          <cell r="BK49">
            <v>400000</v>
          </cell>
          <cell r="BL49">
            <v>400000</v>
          </cell>
        </row>
        <row r="54">
          <cell r="AW54">
            <v>0</v>
          </cell>
          <cell r="AX54">
            <v>1000000</v>
          </cell>
          <cell r="AY54">
            <v>0</v>
          </cell>
          <cell r="AZ54">
            <v>1000000</v>
          </cell>
          <cell r="BA54">
            <v>0</v>
          </cell>
          <cell r="BB54">
            <v>0</v>
          </cell>
          <cell r="BC54">
            <v>1000000</v>
          </cell>
          <cell r="BD54">
            <v>0</v>
          </cell>
          <cell r="BE54">
            <v>1000000</v>
          </cell>
          <cell r="BF54">
            <v>0</v>
          </cell>
          <cell r="BG54">
            <v>0</v>
          </cell>
          <cell r="BH54">
            <v>1000000</v>
          </cell>
          <cell r="BI54">
            <v>0</v>
          </cell>
          <cell r="BJ54">
            <v>1000000</v>
          </cell>
          <cell r="BK54">
            <v>0</v>
          </cell>
          <cell r="BL54">
            <v>1000000</v>
          </cell>
        </row>
        <row r="55">
          <cell r="AW55">
            <v>0</v>
          </cell>
          <cell r="AX55">
            <v>1000000</v>
          </cell>
          <cell r="AY55">
            <v>0</v>
          </cell>
          <cell r="AZ55">
            <v>0</v>
          </cell>
          <cell r="BA55">
            <v>1000000</v>
          </cell>
          <cell r="BB55">
            <v>0</v>
          </cell>
          <cell r="BC55">
            <v>1000000</v>
          </cell>
          <cell r="BD55">
            <v>0</v>
          </cell>
          <cell r="BE55">
            <v>0</v>
          </cell>
          <cell r="BF55">
            <v>1000000</v>
          </cell>
          <cell r="BG55">
            <v>0</v>
          </cell>
          <cell r="BH55">
            <v>1000000</v>
          </cell>
          <cell r="BI55">
            <v>0</v>
          </cell>
          <cell r="BJ55">
            <v>0</v>
          </cell>
          <cell r="BK55">
            <v>1000000</v>
          </cell>
          <cell r="BL55">
            <v>1000000</v>
          </cell>
        </row>
        <row r="57">
          <cell r="AW57">
            <v>0</v>
          </cell>
          <cell r="AX57">
            <v>2370000</v>
          </cell>
          <cell r="AY57">
            <v>0</v>
          </cell>
          <cell r="AZ57">
            <v>2370000</v>
          </cell>
          <cell r="BA57">
            <v>0</v>
          </cell>
          <cell r="BB57">
            <v>0</v>
          </cell>
          <cell r="BC57">
            <v>2370000</v>
          </cell>
          <cell r="BD57">
            <v>0</v>
          </cell>
          <cell r="BE57">
            <v>2370000</v>
          </cell>
          <cell r="BF57">
            <v>0</v>
          </cell>
          <cell r="BG57">
            <v>0</v>
          </cell>
          <cell r="BH57">
            <v>2370000</v>
          </cell>
          <cell r="BI57">
            <v>0</v>
          </cell>
          <cell r="BJ57">
            <v>2370000</v>
          </cell>
          <cell r="BK57">
            <v>0</v>
          </cell>
          <cell r="BL57">
            <v>2370000</v>
          </cell>
        </row>
        <row r="60">
          <cell r="AW60">
            <v>0</v>
          </cell>
          <cell r="AX60">
            <v>2000000</v>
          </cell>
          <cell r="AY60">
            <v>0</v>
          </cell>
          <cell r="AZ60">
            <v>2000000</v>
          </cell>
          <cell r="BA60">
            <v>0</v>
          </cell>
          <cell r="BB60">
            <v>0</v>
          </cell>
          <cell r="BC60">
            <v>2000000</v>
          </cell>
          <cell r="BD60">
            <v>0</v>
          </cell>
          <cell r="BE60">
            <v>2000000</v>
          </cell>
          <cell r="BF60">
            <v>0</v>
          </cell>
          <cell r="BG60">
            <v>0</v>
          </cell>
          <cell r="BH60">
            <v>2000000</v>
          </cell>
          <cell r="BI60">
            <v>0</v>
          </cell>
          <cell r="BJ60">
            <v>2000000</v>
          </cell>
          <cell r="BK60">
            <v>0</v>
          </cell>
          <cell r="BL60">
            <v>2000000</v>
          </cell>
        </row>
        <row r="62">
          <cell r="AW62">
            <v>0</v>
          </cell>
          <cell r="AX62">
            <v>2000000</v>
          </cell>
          <cell r="AY62">
            <v>0</v>
          </cell>
          <cell r="AZ62">
            <v>0</v>
          </cell>
          <cell r="BA62">
            <v>2000000</v>
          </cell>
          <cell r="BB62">
            <v>0</v>
          </cell>
          <cell r="BC62">
            <v>2000000</v>
          </cell>
          <cell r="BD62">
            <v>0</v>
          </cell>
          <cell r="BE62">
            <v>0</v>
          </cell>
          <cell r="BF62">
            <v>2000000</v>
          </cell>
          <cell r="BG62">
            <v>0</v>
          </cell>
          <cell r="BH62">
            <v>2000000</v>
          </cell>
          <cell r="BI62">
            <v>0</v>
          </cell>
          <cell r="BJ62">
            <v>0</v>
          </cell>
          <cell r="BK62">
            <v>2000000</v>
          </cell>
          <cell r="BL62">
            <v>2000000</v>
          </cell>
        </row>
        <row r="64">
          <cell r="AW64">
            <v>0</v>
          </cell>
          <cell r="AX64">
            <v>677000</v>
          </cell>
          <cell r="AY64">
            <v>0</v>
          </cell>
          <cell r="AZ64">
            <v>338500</v>
          </cell>
          <cell r="BA64">
            <v>338500</v>
          </cell>
          <cell r="BB64">
            <v>0</v>
          </cell>
          <cell r="BC64">
            <v>677000</v>
          </cell>
          <cell r="BD64">
            <v>0</v>
          </cell>
          <cell r="BE64">
            <v>338500</v>
          </cell>
          <cell r="BF64">
            <v>338500</v>
          </cell>
          <cell r="BG64">
            <v>0</v>
          </cell>
          <cell r="BH64">
            <v>677000</v>
          </cell>
          <cell r="BI64">
            <v>0</v>
          </cell>
          <cell r="BJ64">
            <v>338500</v>
          </cell>
          <cell r="BK64">
            <v>338500</v>
          </cell>
          <cell r="BL64">
            <v>677000</v>
          </cell>
        </row>
        <row r="66">
          <cell r="AW66">
            <v>0</v>
          </cell>
          <cell r="AX66">
            <v>1000000</v>
          </cell>
          <cell r="AY66">
            <v>0</v>
          </cell>
          <cell r="AZ66">
            <v>1000000</v>
          </cell>
          <cell r="BA66">
            <v>0</v>
          </cell>
          <cell r="BB66">
            <v>0</v>
          </cell>
          <cell r="BC66">
            <v>1000000</v>
          </cell>
          <cell r="BD66">
            <v>0</v>
          </cell>
          <cell r="BE66">
            <v>1000000</v>
          </cell>
          <cell r="BF66">
            <v>0</v>
          </cell>
          <cell r="BG66">
            <v>0</v>
          </cell>
          <cell r="BH66">
            <v>1000000</v>
          </cell>
          <cell r="BI66">
            <v>0</v>
          </cell>
          <cell r="BJ66">
            <v>1000000</v>
          </cell>
          <cell r="BK66">
            <v>0</v>
          </cell>
          <cell r="BL66">
            <v>1000000</v>
          </cell>
        </row>
        <row r="68">
          <cell r="AW68">
            <v>0</v>
          </cell>
          <cell r="AX68">
            <v>929964</v>
          </cell>
          <cell r="AY68">
            <v>0</v>
          </cell>
          <cell r="AZ68">
            <v>929964</v>
          </cell>
          <cell r="BA68">
            <v>0</v>
          </cell>
          <cell r="BB68">
            <v>0</v>
          </cell>
          <cell r="BC68">
            <v>929964</v>
          </cell>
          <cell r="BD68">
            <v>0</v>
          </cell>
          <cell r="BE68">
            <v>929964</v>
          </cell>
          <cell r="BF68">
            <v>0</v>
          </cell>
          <cell r="BG68">
            <v>0</v>
          </cell>
          <cell r="BH68">
            <v>929964</v>
          </cell>
          <cell r="BI68">
            <v>0</v>
          </cell>
          <cell r="BJ68">
            <v>929964</v>
          </cell>
          <cell r="BK68">
            <v>0</v>
          </cell>
          <cell r="BL68">
            <v>929964</v>
          </cell>
        </row>
        <row r="69">
          <cell r="AW69">
            <v>0</v>
          </cell>
          <cell r="AX69">
            <v>435553</v>
          </cell>
          <cell r="AY69">
            <v>0</v>
          </cell>
          <cell r="AZ69">
            <v>435553</v>
          </cell>
          <cell r="BA69">
            <v>0</v>
          </cell>
          <cell r="BB69">
            <v>0</v>
          </cell>
          <cell r="BC69">
            <v>435553</v>
          </cell>
          <cell r="BD69">
            <v>0</v>
          </cell>
          <cell r="BE69">
            <v>435553</v>
          </cell>
          <cell r="BF69">
            <v>0</v>
          </cell>
          <cell r="BG69">
            <v>0</v>
          </cell>
          <cell r="BH69">
            <v>435553</v>
          </cell>
          <cell r="BI69">
            <v>0</v>
          </cell>
          <cell r="BJ69">
            <v>435553</v>
          </cell>
          <cell r="BK69">
            <v>0</v>
          </cell>
          <cell r="BL69">
            <v>435553</v>
          </cell>
        </row>
        <row r="70">
          <cell r="AW70">
            <v>0</v>
          </cell>
          <cell r="AX70">
            <v>482924</v>
          </cell>
          <cell r="AY70">
            <v>0</v>
          </cell>
          <cell r="AZ70">
            <v>482924</v>
          </cell>
          <cell r="BA70">
            <v>0</v>
          </cell>
          <cell r="BB70">
            <v>0</v>
          </cell>
          <cell r="BC70">
            <v>482924</v>
          </cell>
          <cell r="BD70">
            <v>0</v>
          </cell>
          <cell r="BE70">
            <v>482924</v>
          </cell>
          <cell r="BF70">
            <v>0</v>
          </cell>
          <cell r="BG70">
            <v>0</v>
          </cell>
          <cell r="BH70">
            <v>482924</v>
          </cell>
          <cell r="BI70">
            <v>0</v>
          </cell>
          <cell r="BJ70">
            <v>482924</v>
          </cell>
          <cell r="BK70">
            <v>0</v>
          </cell>
          <cell r="BL70">
            <v>482924</v>
          </cell>
        </row>
        <row r="72">
          <cell r="AW72">
            <v>0</v>
          </cell>
          <cell r="AX72">
            <v>4000000</v>
          </cell>
          <cell r="AY72">
            <v>0</v>
          </cell>
          <cell r="AZ72">
            <v>4000000</v>
          </cell>
          <cell r="BA72">
            <v>0</v>
          </cell>
          <cell r="BB72">
            <v>0</v>
          </cell>
          <cell r="BC72">
            <v>4000000</v>
          </cell>
          <cell r="BD72">
            <v>0</v>
          </cell>
          <cell r="BE72">
            <v>4000000</v>
          </cell>
          <cell r="BF72">
            <v>0</v>
          </cell>
          <cell r="BG72">
            <v>0</v>
          </cell>
          <cell r="BH72">
            <v>4000000</v>
          </cell>
          <cell r="BI72">
            <v>0</v>
          </cell>
          <cell r="BJ72">
            <v>4000000</v>
          </cell>
          <cell r="BK72">
            <v>0</v>
          </cell>
          <cell r="BL72">
            <v>4000000</v>
          </cell>
        </row>
        <row r="74">
          <cell r="AW74">
            <v>0</v>
          </cell>
          <cell r="AX74">
            <v>4000000</v>
          </cell>
          <cell r="AY74">
            <v>0</v>
          </cell>
          <cell r="AZ74">
            <v>0</v>
          </cell>
          <cell r="BA74">
            <v>4000000</v>
          </cell>
          <cell r="BB74">
            <v>0</v>
          </cell>
          <cell r="BC74">
            <v>4000000</v>
          </cell>
          <cell r="BD74">
            <v>0</v>
          </cell>
          <cell r="BE74">
            <v>0</v>
          </cell>
          <cell r="BF74">
            <v>4000000</v>
          </cell>
          <cell r="BG74">
            <v>0</v>
          </cell>
          <cell r="BH74">
            <v>4000000</v>
          </cell>
          <cell r="BI74">
            <v>0</v>
          </cell>
          <cell r="BJ74">
            <v>0</v>
          </cell>
          <cell r="BK74">
            <v>4000000</v>
          </cell>
          <cell r="BL74">
            <v>4000000</v>
          </cell>
        </row>
        <row r="75">
          <cell r="AW75">
            <v>0</v>
          </cell>
          <cell r="AX75">
            <v>450000</v>
          </cell>
          <cell r="AY75">
            <v>0</v>
          </cell>
          <cell r="AZ75">
            <v>0</v>
          </cell>
          <cell r="BA75">
            <v>450000</v>
          </cell>
          <cell r="BB75">
            <v>0</v>
          </cell>
          <cell r="BC75">
            <v>450000</v>
          </cell>
          <cell r="BD75">
            <v>0</v>
          </cell>
          <cell r="BE75">
            <v>0</v>
          </cell>
          <cell r="BF75">
            <v>450000</v>
          </cell>
          <cell r="BG75">
            <v>0</v>
          </cell>
          <cell r="BH75">
            <v>450000</v>
          </cell>
          <cell r="BI75">
            <v>0</v>
          </cell>
          <cell r="BJ75">
            <v>0</v>
          </cell>
          <cell r="BK75">
            <v>450000</v>
          </cell>
          <cell r="BL75">
            <v>450000</v>
          </cell>
        </row>
        <row r="77">
          <cell r="AW77">
            <v>0</v>
          </cell>
          <cell r="AX77">
            <v>2000000</v>
          </cell>
          <cell r="AY77">
            <v>0</v>
          </cell>
          <cell r="AZ77">
            <v>2000000</v>
          </cell>
          <cell r="BA77">
            <v>0</v>
          </cell>
          <cell r="BB77">
            <v>0</v>
          </cell>
          <cell r="BC77">
            <v>2000000</v>
          </cell>
          <cell r="BD77">
            <v>0</v>
          </cell>
          <cell r="BE77">
            <v>2000000</v>
          </cell>
          <cell r="BF77">
            <v>0</v>
          </cell>
          <cell r="BG77">
            <v>0</v>
          </cell>
          <cell r="BH77">
            <v>2000000</v>
          </cell>
          <cell r="BI77">
            <v>0</v>
          </cell>
          <cell r="BJ77">
            <v>2000000</v>
          </cell>
          <cell r="BK77">
            <v>0</v>
          </cell>
          <cell r="BL77">
            <v>2000000</v>
          </cell>
        </row>
        <row r="79">
          <cell r="AW79">
            <v>0</v>
          </cell>
          <cell r="AX79">
            <v>4000000</v>
          </cell>
          <cell r="AY79">
            <v>0</v>
          </cell>
          <cell r="AZ79">
            <v>4000000</v>
          </cell>
          <cell r="BA79">
            <v>0</v>
          </cell>
          <cell r="BB79">
            <v>0</v>
          </cell>
          <cell r="BC79">
            <v>4000000</v>
          </cell>
          <cell r="BD79">
            <v>0</v>
          </cell>
          <cell r="BE79">
            <v>4000000</v>
          </cell>
          <cell r="BF79">
            <v>0</v>
          </cell>
          <cell r="BG79">
            <v>0</v>
          </cell>
          <cell r="BH79">
            <v>4000000</v>
          </cell>
          <cell r="BI79">
            <v>0</v>
          </cell>
          <cell r="BJ79">
            <v>4000000</v>
          </cell>
          <cell r="BK79">
            <v>0</v>
          </cell>
          <cell r="BL79">
            <v>4000000</v>
          </cell>
        </row>
        <row r="81">
          <cell r="AW81">
            <v>0</v>
          </cell>
          <cell r="AX81">
            <v>460000</v>
          </cell>
          <cell r="AY81">
            <v>0</v>
          </cell>
          <cell r="AZ81">
            <v>460000</v>
          </cell>
          <cell r="BA81">
            <v>0</v>
          </cell>
          <cell r="BB81">
            <v>0</v>
          </cell>
          <cell r="BC81">
            <v>460000</v>
          </cell>
          <cell r="BD81">
            <v>0</v>
          </cell>
          <cell r="BE81">
            <v>460000</v>
          </cell>
          <cell r="BF81">
            <v>0</v>
          </cell>
          <cell r="BG81">
            <v>0</v>
          </cell>
          <cell r="BH81">
            <v>460000</v>
          </cell>
          <cell r="BI81">
            <v>0</v>
          </cell>
          <cell r="BJ81">
            <v>460000</v>
          </cell>
          <cell r="BK81">
            <v>0</v>
          </cell>
          <cell r="BL81">
            <v>460000</v>
          </cell>
        </row>
        <row r="83">
          <cell r="AW83">
            <v>0</v>
          </cell>
          <cell r="AX83">
            <v>2000000</v>
          </cell>
          <cell r="AY83">
            <v>0</v>
          </cell>
          <cell r="AZ83">
            <v>2000000</v>
          </cell>
          <cell r="BA83">
            <v>0</v>
          </cell>
          <cell r="BB83">
            <v>0</v>
          </cell>
          <cell r="BC83">
            <v>2000000</v>
          </cell>
          <cell r="BD83">
            <v>0</v>
          </cell>
          <cell r="BE83">
            <v>2000000</v>
          </cell>
          <cell r="BF83">
            <v>0</v>
          </cell>
          <cell r="BG83">
            <v>0</v>
          </cell>
          <cell r="BH83">
            <v>2000000</v>
          </cell>
          <cell r="BI83">
            <v>0</v>
          </cell>
          <cell r="BJ83">
            <v>2000000</v>
          </cell>
          <cell r="BK83">
            <v>0</v>
          </cell>
          <cell r="BL83">
            <v>2000000</v>
          </cell>
        </row>
        <row r="85">
          <cell r="AW85">
            <v>0</v>
          </cell>
          <cell r="AX85">
            <v>702000</v>
          </cell>
          <cell r="AY85">
            <v>0</v>
          </cell>
          <cell r="AZ85">
            <v>702000</v>
          </cell>
          <cell r="BA85">
            <v>0</v>
          </cell>
          <cell r="BB85">
            <v>0</v>
          </cell>
          <cell r="BC85">
            <v>702000</v>
          </cell>
          <cell r="BD85">
            <v>0</v>
          </cell>
          <cell r="BE85">
            <v>702000</v>
          </cell>
          <cell r="BF85">
            <v>0</v>
          </cell>
          <cell r="BG85">
            <v>0</v>
          </cell>
          <cell r="BH85">
            <v>702000</v>
          </cell>
          <cell r="BI85">
            <v>0</v>
          </cell>
          <cell r="BJ85">
            <v>702000</v>
          </cell>
          <cell r="BK85">
            <v>0</v>
          </cell>
          <cell r="BL85">
            <v>702000</v>
          </cell>
        </row>
        <row r="86">
          <cell r="AW86">
            <v>0</v>
          </cell>
          <cell r="AX86">
            <v>200000</v>
          </cell>
          <cell r="AY86">
            <v>0</v>
          </cell>
          <cell r="AZ86">
            <v>200000</v>
          </cell>
          <cell r="BA86">
            <v>0</v>
          </cell>
          <cell r="BB86">
            <v>0</v>
          </cell>
          <cell r="BC86">
            <v>200000</v>
          </cell>
          <cell r="BD86">
            <v>0</v>
          </cell>
          <cell r="BE86">
            <v>200000</v>
          </cell>
          <cell r="BF86">
            <v>0</v>
          </cell>
          <cell r="BG86">
            <v>0</v>
          </cell>
          <cell r="BH86">
            <v>200000</v>
          </cell>
          <cell r="BI86">
            <v>0</v>
          </cell>
          <cell r="BJ86">
            <v>200000</v>
          </cell>
          <cell r="BK86">
            <v>0</v>
          </cell>
          <cell r="BL86">
            <v>200000</v>
          </cell>
        </row>
        <row r="88">
          <cell r="AW88">
            <v>0</v>
          </cell>
          <cell r="AX88">
            <v>2000000</v>
          </cell>
          <cell r="AY88">
            <v>0</v>
          </cell>
          <cell r="AZ88">
            <v>2000000</v>
          </cell>
          <cell r="BA88">
            <v>0</v>
          </cell>
          <cell r="BB88">
            <v>0</v>
          </cell>
          <cell r="BC88">
            <v>2000000</v>
          </cell>
          <cell r="BD88">
            <v>0</v>
          </cell>
          <cell r="BE88">
            <v>2000000</v>
          </cell>
          <cell r="BF88">
            <v>0</v>
          </cell>
          <cell r="BG88">
            <v>0</v>
          </cell>
          <cell r="BH88">
            <v>2000000</v>
          </cell>
          <cell r="BI88">
            <v>0</v>
          </cell>
          <cell r="BJ88">
            <v>2000000</v>
          </cell>
          <cell r="BK88">
            <v>0</v>
          </cell>
          <cell r="BL88">
            <v>2000000</v>
          </cell>
        </row>
        <row r="89">
          <cell r="AW89">
            <v>0</v>
          </cell>
          <cell r="AX89">
            <v>200000</v>
          </cell>
          <cell r="AY89">
            <v>0</v>
          </cell>
          <cell r="AZ89">
            <v>200000</v>
          </cell>
          <cell r="BA89">
            <v>0</v>
          </cell>
          <cell r="BB89">
            <v>0</v>
          </cell>
          <cell r="BC89">
            <v>200000</v>
          </cell>
          <cell r="BD89">
            <v>0</v>
          </cell>
          <cell r="BE89">
            <v>200000</v>
          </cell>
          <cell r="BF89">
            <v>0</v>
          </cell>
          <cell r="BG89">
            <v>0</v>
          </cell>
          <cell r="BH89">
            <v>200000</v>
          </cell>
          <cell r="BI89">
            <v>0</v>
          </cell>
          <cell r="BJ89">
            <v>200000</v>
          </cell>
          <cell r="BK89">
            <v>0</v>
          </cell>
          <cell r="BL89">
            <v>200000</v>
          </cell>
        </row>
        <row r="91">
          <cell r="AW91">
            <v>0</v>
          </cell>
          <cell r="AX91">
            <v>1501600</v>
          </cell>
          <cell r="AY91">
            <v>0</v>
          </cell>
          <cell r="AZ91">
            <v>1501600</v>
          </cell>
          <cell r="BA91">
            <v>0</v>
          </cell>
          <cell r="BB91">
            <v>0</v>
          </cell>
          <cell r="BC91">
            <v>1501600</v>
          </cell>
          <cell r="BD91">
            <v>0</v>
          </cell>
          <cell r="BE91">
            <v>1501600</v>
          </cell>
          <cell r="BF91">
            <v>0</v>
          </cell>
          <cell r="BG91">
            <v>0</v>
          </cell>
          <cell r="BH91">
            <v>1501600</v>
          </cell>
          <cell r="BI91">
            <v>0</v>
          </cell>
          <cell r="BJ91">
            <v>1501600</v>
          </cell>
          <cell r="BK91">
            <v>0</v>
          </cell>
          <cell r="BL91">
            <v>1501600</v>
          </cell>
        </row>
        <row r="93">
          <cell r="AW93">
            <v>1352000</v>
          </cell>
          <cell r="AX93">
            <v>1352000</v>
          </cell>
          <cell r="AY93">
            <v>0</v>
          </cell>
          <cell r="AZ93">
            <v>0</v>
          </cell>
          <cell r="BA93">
            <v>1352000</v>
          </cell>
          <cell r="BB93">
            <v>2000000</v>
          </cell>
          <cell r="BC93">
            <v>3352000</v>
          </cell>
          <cell r="BD93">
            <v>0</v>
          </cell>
          <cell r="BE93">
            <v>0</v>
          </cell>
          <cell r="BF93">
            <v>3352000</v>
          </cell>
          <cell r="BG93">
            <v>2000000</v>
          </cell>
          <cell r="BH93">
            <v>5352000</v>
          </cell>
          <cell r="BI93">
            <v>0</v>
          </cell>
          <cell r="BJ93">
            <v>0</v>
          </cell>
          <cell r="BK93">
            <v>5352000</v>
          </cell>
          <cell r="BL93">
            <v>5352000</v>
          </cell>
        </row>
        <row r="103">
          <cell r="AW103">
            <v>0</v>
          </cell>
          <cell r="AX103">
            <v>1762200</v>
          </cell>
          <cell r="AY103">
            <v>0</v>
          </cell>
          <cell r="AZ103">
            <v>1762200</v>
          </cell>
          <cell r="BA103">
            <v>0</v>
          </cell>
          <cell r="BB103">
            <v>0</v>
          </cell>
          <cell r="BC103">
            <v>1762200</v>
          </cell>
          <cell r="BD103">
            <v>0</v>
          </cell>
          <cell r="BE103">
            <v>1762200</v>
          </cell>
          <cell r="BF103">
            <v>0</v>
          </cell>
          <cell r="BG103">
            <v>0</v>
          </cell>
          <cell r="BH103">
            <v>1762200</v>
          </cell>
          <cell r="BI103">
            <v>0</v>
          </cell>
          <cell r="BJ103">
            <v>1762200</v>
          </cell>
          <cell r="BK103">
            <v>0</v>
          </cell>
          <cell r="BL103">
            <v>1762200</v>
          </cell>
        </row>
        <row r="111">
          <cell r="AW111">
            <v>2651800</v>
          </cell>
          <cell r="AX111">
            <v>9129700</v>
          </cell>
          <cell r="AY111">
            <v>0</v>
          </cell>
          <cell r="AZ111">
            <v>1000000</v>
          </cell>
          <cell r="BA111">
            <v>8129700</v>
          </cell>
          <cell r="BB111">
            <v>870300</v>
          </cell>
          <cell r="BC111">
            <v>10000000</v>
          </cell>
          <cell r="BD111">
            <v>0</v>
          </cell>
          <cell r="BE111">
            <v>1000000</v>
          </cell>
          <cell r="BF111">
            <v>9000000</v>
          </cell>
          <cell r="BG111">
            <v>0</v>
          </cell>
          <cell r="BH111">
            <v>10000000</v>
          </cell>
          <cell r="BI111">
            <v>0</v>
          </cell>
          <cell r="BJ111">
            <v>1000000</v>
          </cell>
          <cell r="BK111">
            <v>9000000</v>
          </cell>
          <cell r="BL111">
            <v>10000000</v>
          </cell>
        </row>
        <row r="113">
          <cell r="AW113">
            <v>0</v>
          </cell>
          <cell r="AX113">
            <v>1500000</v>
          </cell>
          <cell r="AY113">
            <v>0</v>
          </cell>
          <cell r="AZ113">
            <v>0</v>
          </cell>
          <cell r="BA113">
            <v>1500000</v>
          </cell>
          <cell r="BB113">
            <v>0</v>
          </cell>
          <cell r="BC113">
            <v>1500000</v>
          </cell>
          <cell r="BD113">
            <v>0</v>
          </cell>
          <cell r="BE113">
            <v>0</v>
          </cell>
          <cell r="BF113">
            <v>1500000</v>
          </cell>
          <cell r="BG113">
            <v>0</v>
          </cell>
          <cell r="BH113">
            <v>1500000</v>
          </cell>
          <cell r="BI113">
            <v>0</v>
          </cell>
          <cell r="BJ113">
            <v>0</v>
          </cell>
          <cell r="BK113">
            <v>1500000</v>
          </cell>
          <cell r="BL113">
            <v>1500000</v>
          </cell>
        </row>
        <row r="114">
          <cell r="AW114">
            <v>0</v>
          </cell>
          <cell r="AX114">
            <v>500000</v>
          </cell>
          <cell r="AY114">
            <v>0</v>
          </cell>
          <cell r="AZ114">
            <v>0</v>
          </cell>
          <cell r="BA114">
            <v>500000</v>
          </cell>
          <cell r="BB114">
            <v>0</v>
          </cell>
          <cell r="BC114">
            <v>500000</v>
          </cell>
          <cell r="BD114">
            <v>0</v>
          </cell>
          <cell r="BE114">
            <v>0</v>
          </cell>
          <cell r="BF114">
            <v>500000</v>
          </cell>
          <cell r="BG114">
            <v>0</v>
          </cell>
          <cell r="BH114">
            <v>500000</v>
          </cell>
          <cell r="BI114">
            <v>0</v>
          </cell>
          <cell r="BJ114">
            <v>0</v>
          </cell>
          <cell r="BK114">
            <v>500000</v>
          </cell>
          <cell r="BL114">
            <v>500000</v>
          </cell>
        </row>
        <row r="118">
          <cell r="AW118">
            <v>0</v>
          </cell>
          <cell r="AX118">
            <v>5900000</v>
          </cell>
          <cell r="AY118">
            <v>0</v>
          </cell>
          <cell r="AZ118">
            <v>5900000</v>
          </cell>
          <cell r="BA118">
            <v>0</v>
          </cell>
          <cell r="BB118">
            <v>0</v>
          </cell>
          <cell r="BC118">
            <v>5900000</v>
          </cell>
          <cell r="BD118">
            <v>0</v>
          </cell>
          <cell r="BE118">
            <v>5900000</v>
          </cell>
          <cell r="BF118">
            <v>0</v>
          </cell>
          <cell r="BG118">
            <v>0</v>
          </cell>
          <cell r="BH118">
            <v>5900000</v>
          </cell>
          <cell r="BI118">
            <v>0</v>
          </cell>
          <cell r="BJ118">
            <v>5900000</v>
          </cell>
          <cell r="BK118">
            <v>0</v>
          </cell>
          <cell r="BL118">
            <v>5900000</v>
          </cell>
        </row>
        <row r="120">
          <cell r="AW120">
            <v>1000000</v>
          </cell>
          <cell r="AX120">
            <v>7545000</v>
          </cell>
          <cell r="AY120">
            <v>0</v>
          </cell>
          <cell r="AZ120">
            <v>6545000</v>
          </cell>
          <cell r="BA120">
            <v>1000000</v>
          </cell>
          <cell r="BB120">
            <v>1000000</v>
          </cell>
          <cell r="BC120">
            <v>8545000</v>
          </cell>
          <cell r="BD120">
            <v>0</v>
          </cell>
          <cell r="BE120">
            <v>6545000</v>
          </cell>
          <cell r="BF120">
            <v>2000000</v>
          </cell>
          <cell r="BG120">
            <v>1000000</v>
          </cell>
          <cell r="BH120">
            <v>9545000</v>
          </cell>
          <cell r="BI120">
            <v>0</v>
          </cell>
          <cell r="BJ120">
            <v>6545000</v>
          </cell>
          <cell r="BK120">
            <v>3000000</v>
          </cell>
          <cell r="BL120">
            <v>9545000</v>
          </cell>
        </row>
        <row r="125">
          <cell r="AW125">
            <v>0</v>
          </cell>
          <cell r="AX125">
            <v>8000000</v>
          </cell>
          <cell r="AY125">
            <v>0</v>
          </cell>
          <cell r="AZ125">
            <v>8000000</v>
          </cell>
          <cell r="BA125">
            <v>0</v>
          </cell>
          <cell r="BB125">
            <v>0</v>
          </cell>
          <cell r="BC125">
            <v>8000000</v>
          </cell>
          <cell r="BD125">
            <v>0</v>
          </cell>
          <cell r="BE125">
            <v>8000000</v>
          </cell>
          <cell r="BF125">
            <v>0</v>
          </cell>
          <cell r="BG125">
            <v>0</v>
          </cell>
          <cell r="BH125">
            <v>8000000</v>
          </cell>
          <cell r="BI125">
            <v>0</v>
          </cell>
          <cell r="BJ125">
            <v>8000000</v>
          </cell>
          <cell r="BK125">
            <v>0</v>
          </cell>
          <cell r="BL125">
            <v>8000000</v>
          </cell>
        </row>
        <row r="130">
          <cell r="AW130">
            <v>0</v>
          </cell>
          <cell r="AX130">
            <v>198000</v>
          </cell>
          <cell r="AY130">
            <v>0</v>
          </cell>
          <cell r="AZ130">
            <v>0</v>
          </cell>
          <cell r="BA130">
            <v>198000</v>
          </cell>
          <cell r="BB130">
            <v>0</v>
          </cell>
          <cell r="BC130">
            <v>198000</v>
          </cell>
          <cell r="BD130">
            <v>0</v>
          </cell>
          <cell r="BE130">
            <v>0</v>
          </cell>
          <cell r="BF130">
            <v>198000</v>
          </cell>
          <cell r="BG130">
            <v>0</v>
          </cell>
          <cell r="BH130">
            <v>198000</v>
          </cell>
          <cell r="BI130">
            <v>0</v>
          </cell>
          <cell r="BJ130">
            <v>0</v>
          </cell>
          <cell r="BK130">
            <v>198000</v>
          </cell>
          <cell r="BL130">
            <v>198000</v>
          </cell>
        </row>
        <row r="133">
          <cell r="AW133">
            <v>0</v>
          </cell>
          <cell r="AX133">
            <v>990000</v>
          </cell>
          <cell r="AY133">
            <v>0</v>
          </cell>
          <cell r="AZ133">
            <v>990000</v>
          </cell>
          <cell r="BA133">
            <v>0</v>
          </cell>
          <cell r="BB133">
            <v>0</v>
          </cell>
          <cell r="BC133">
            <v>990000</v>
          </cell>
          <cell r="BD133">
            <v>0</v>
          </cell>
          <cell r="BE133">
            <v>990000</v>
          </cell>
          <cell r="BF133">
            <v>0</v>
          </cell>
          <cell r="BG133">
            <v>0</v>
          </cell>
          <cell r="BH133">
            <v>990000</v>
          </cell>
          <cell r="BI133">
            <v>0</v>
          </cell>
          <cell r="BJ133">
            <v>990000</v>
          </cell>
          <cell r="BK133">
            <v>0</v>
          </cell>
          <cell r="BL133">
            <v>990000</v>
          </cell>
        </row>
        <row r="138">
          <cell r="AW138">
            <v>0</v>
          </cell>
          <cell r="AX138">
            <v>200000</v>
          </cell>
          <cell r="AY138">
            <v>0</v>
          </cell>
          <cell r="AZ138">
            <v>200000</v>
          </cell>
          <cell r="BA138">
            <v>0</v>
          </cell>
          <cell r="BB138">
            <v>0</v>
          </cell>
          <cell r="BC138">
            <v>200000</v>
          </cell>
          <cell r="BD138">
            <v>0</v>
          </cell>
          <cell r="BE138">
            <v>200000</v>
          </cell>
          <cell r="BF138">
            <v>0</v>
          </cell>
          <cell r="BG138">
            <v>0</v>
          </cell>
          <cell r="BH138">
            <v>200000</v>
          </cell>
          <cell r="BI138">
            <v>0</v>
          </cell>
          <cell r="BJ138">
            <v>200000</v>
          </cell>
          <cell r="BK138">
            <v>0</v>
          </cell>
          <cell r="BL138">
            <v>200000</v>
          </cell>
        </row>
        <row r="140">
          <cell r="AW140">
            <v>0</v>
          </cell>
          <cell r="AX140">
            <v>600000</v>
          </cell>
          <cell r="AY140">
            <v>0</v>
          </cell>
          <cell r="AZ140">
            <v>0</v>
          </cell>
          <cell r="BA140">
            <v>600000</v>
          </cell>
          <cell r="BB140">
            <v>0</v>
          </cell>
          <cell r="BC140">
            <v>600000</v>
          </cell>
          <cell r="BD140">
            <v>0</v>
          </cell>
          <cell r="BE140">
            <v>0</v>
          </cell>
          <cell r="BF140">
            <v>600000</v>
          </cell>
          <cell r="BG140">
            <v>0</v>
          </cell>
          <cell r="BH140">
            <v>600000</v>
          </cell>
          <cell r="BI140">
            <v>0</v>
          </cell>
          <cell r="BJ140">
            <v>0</v>
          </cell>
          <cell r="BK140">
            <v>600000</v>
          </cell>
          <cell r="BL140">
            <v>600000</v>
          </cell>
        </row>
        <row r="144">
          <cell r="AW144">
            <v>0</v>
          </cell>
          <cell r="AX144">
            <v>1500000</v>
          </cell>
          <cell r="AY144">
            <v>0</v>
          </cell>
          <cell r="AZ144">
            <v>1500000</v>
          </cell>
          <cell r="BA144">
            <v>0</v>
          </cell>
          <cell r="BB144">
            <v>0</v>
          </cell>
          <cell r="BC144">
            <v>1500000</v>
          </cell>
          <cell r="BD144">
            <v>0</v>
          </cell>
          <cell r="BE144">
            <v>1500000</v>
          </cell>
          <cell r="BF144">
            <v>0</v>
          </cell>
          <cell r="BG144">
            <v>0</v>
          </cell>
          <cell r="BH144">
            <v>1500000</v>
          </cell>
          <cell r="BI144">
            <v>0</v>
          </cell>
          <cell r="BJ144">
            <v>1500000</v>
          </cell>
          <cell r="BK144">
            <v>0</v>
          </cell>
          <cell r="BL144">
            <v>1500000</v>
          </cell>
        </row>
        <row r="148">
          <cell r="AW148">
            <v>0</v>
          </cell>
          <cell r="AX148">
            <v>100000</v>
          </cell>
          <cell r="AY148">
            <v>0</v>
          </cell>
          <cell r="AZ148">
            <v>0</v>
          </cell>
          <cell r="BA148">
            <v>100000</v>
          </cell>
          <cell r="BB148">
            <v>0</v>
          </cell>
          <cell r="BC148">
            <v>100000</v>
          </cell>
          <cell r="BD148">
            <v>0</v>
          </cell>
          <cell r="BE148">
            <v>0</v>
          </cell>
          <cell r="BF148">
            <v>100000</v>
          </cell>
          <cell r="BG148">
            <v>0</v>
          </cell>
          <cell r="BH148">
            <v>100000</v>
          </cell>
          <cell r="BI148">
            <v>0</v>
          </cell>
          <cell r="BJ148">
            <v>0</v>
          </cell>
          <cell r="BK148">
            <v>100000</v>
          </cell>
          <cell r="BL148">
            <v>100000</v>
          </cell>
        </row>
        <row r="149">
          <cell r="AW149">
            <v>0</v>
          </cell>
          <cell r="AX149">
            <v>30000</v>
          </cell>
          <cell r="AY149">
            <v>0</v>
          </cell>
          <cell r="AZ149">
            <v>0</v>
          </cell>
          <cell r="BA149">
            <v>30000</v>
          </cell>
          <cell r="BB149">
            <v>0</v>
          </cell>
          <cell r="BC149">
            <v>30000</v>
          </cell>
          <cell r="BD149">
            <v>0</v>
          </cell>
          <cell r="BE149">
            <v>0</v>
          </cell>
          <cell r="BF149">
            <v>30000</v>
          </cell>
          <cell r="BG149">
            <v>0</v>
          </cell>
          <cell r="BH149">
            <v>30000</v>
          </cell>
          <cell r="BI149">
            <v>0</v>
          </cell>
          <cell r="BJ149">
            <v>0</v>
          </cell>
          <cell r="BK149">
            <v>30000</v>
          </cell>
          <cell r="BL149">
            <v>30000</v>
          </cell>
        </row>
        <row r="150">
          <cell r="AW150">
            <v>0</v>
          </cell>
          <cell r="AX150">
            <v>100000</v>
          </cell>
          <cell r="AY150">
            <v>0</v>
          </cell>
          <cell r="AZ150">
            <v>100000</v>
          </cell>
          <cell r="BA150">
            <v>0</v>
          </cell>
          <cell r="BB150">
            <v>0</v>
          </cell>
          <cell r="BC150">
            <v>100000</v>
          </cell>
          <cell r="BD150">
            <v>0</v>
          </cell>
          <cell r="BE150">
            <v>100000</v>
          </cell>
          <cell r="BF150">
            <v>0</v>
          </cell>
          <cell r="BG150">
            <v>0</v>
          </cell>
          <cell r="BH150">
            <v>100000</v>
          </cell>
          <cell r="BI150">
            <v>0</v>
          </cell>
          <cell r="BJ150">
            <v>100000</v>
          </cell>
          <cell r="BK150">
            <v>0</v>
          </cell>
          <cell r="BL150">
            <v>100000</v>
          </cell>
        </row>
        <row r="152">
          <cell r="AW152">
            <v>0</v>
          </cell>
          <cell r="AX152">
            <v>300000</v>
          </cell>
          <cell r="AY152">
            <v>0</v>
          </cell>
          <cell r="AZ152">
            <v>100000</v>
          </cell>
          <cell r="BA152">
            <v>200000</v>
          </cell>
          <cell r="BB152">
            <v>0</v>
          </cell>
          <cell r="BC152">
            <v>300000</v>
          </cell>
          <cell r="BD152">
            <v>0</v>
          </cell>
          <cell r="BE152">
            <v>100000</v>
          </cell>
          <cell r="BF152">
            <v>200000</v>
          </cell>
          <cell r="BG152">
            <v>0</v>
          </cell>
          <cell r="BH152">
            <v>300000</v>
          </cell>
          <cell r="BI152">
            <v>0</v>
          </cell>
          <cell r="BJ152">
            <v>100000</v>
          </cell>
          <cell r="BK152">
            <v>200000</v>
          </cell>
          <cell r="BL152">
            <v>300000</v>
          </cell>
        </row>
        <row r="153">
          <cell r="AW153">
            <v>0</v>
          </cell>
          <cell r="AX153">
            <v>300000</v>
          </cell>
          <cell r="AY153">
            <v>0</v>
          </cell>
          <cell r="AZ153">
            <v>300000</v>
          </cell>
          <cell r="BA153">
            <v>0</v>
          </cell>
          <cell r="BB153">
            <v>0</v>
          </cell>
          <cell r="BC153">
            <v>300000</v>
          </cell>
          <cell r="BD153">
            <v>0</v>
          </cell>
          <cell r="BE153">
            <v>300000</v>
          </cell>
          <cell r="BF153">
            <v>0</v>
          </cell>
          <cell r="BG153">
            <v>0</v>
          </cell>
          <cell r="BH153">
            <v>300000</v>
          </cell>
          <cell r="BI153">
            <v>0</v>
          </cell>
          <cell r="BJ153">
            <v>300000</v>
          </cell>
          <cell r="BK153">
            <v>0</v>
          </cell>
          <cell r="BL153">
            <v>300000</v>
          </cell>
        </row>
        <row r="154">
          <cell r="AW154">
            <v>0</v>
          </cell>
          <cell r="AX154">
            <v>300000</v>
          </cell>
          <cell r="AY154">
            <v>0</v>
          </cell>
          <cell r="AZ154">
            <v>300000</v>
          </cell>
          <cell r="BA154">
            <v>0</v>
          </cell>
          <cell r="BB154">
            <v>0</v>
          </cell>
          <cell r="BC154">
            <v>300000</v>
          </cell>
          <cell r="BD154">
            <v>0</v>
          </cell>
          <cell r="BE154">
            <v>300000</v>
          </cell>
          <cell r="BF154">
            <v>0</v>
          </cell>
          <cell r="BG154">
            <v>0</v>
          </cell>
          <cell r="BH154">
            <v>300000</v>
          </cell>
          <cell r="BI154">
            <v>0</v>
          </cell>
          <cell r="BJ154">
            <v>300000</v>
          </cell>
          <cell r="BK154">
            <v>0</v>
          </cell>
          <cell r="BL154">
            <v>300000</v>
          </cell>
        </row>
        <row r="155">
          <cell r="AW155">
            <v>0</v>
          </cell>
          <cell r="AX155">
            <v>300000</v>
          </cell>
          <cell r="AY155">
            <v>0</v>
          </cell>
          <cell r="AZ155">
            <v>100000</v>
          </cell>
          <cell r="BA155">
            <v>200000</v>
          </cell>
          <cell r="BB155">
            <v>0</v>
          </cell>
          <cell r="BC155">
            <v>300000</v>
          </cell>
          <cell r="BD155">
            <v>0</v>
          </cell>
          <cell r="BE155">
            <v>100000</v>
          </cell>
          <cell r="BF155">
            <v>200000</v>
          </cell>
          <cell r="BG155">
            <v>0</v>
          </cell>
          <cell r="BH155">
            <v>300000</v>
          </cell>
          <cell r="BI155">
            <v>0</v>
          </cell>
          <cell r="BJ155">
            <v>100000</v>
          </cell>
          <cell r="BK155">
            <v>200000</v>
          </cell>
          <cell r="BL155">
            <v>300000</v>
          </cell>
        </row>
        <row r="156">
          <cell r="AW156">
            <v>0</v>
          </cell>
          <cell r="AX156">
            <v>300000</v>
          </cell>
          <cell r="AY156">
            <v>0</v>
          </cell>
          <cell r="AZ156">
            <v>300000</v>
          </cell>
          <cell r="BA156">
            <v>0</v>
          </cell>
          <cell r="BB156">
            <v>0</v>
          </cell>
          <cell r="BC156">
            <v>300000</v>
          </cell>
          <cell r="BD156">
            <v>0</v>
          </cell>
          <cell r="BE156">
            <v>300000</v>
          </cell>
          <cell r="BF156">
            <v>0</v>
          </cell>
          <cell r="BG156">
            <v>0</v>
          </cell>
          <cell r="BH156">
            <v>300000</v>
          </cell>
          <cell r="BI156">
            <v>0</v>
          </cell>
          <cell r="BJ156">
            <v>300000</v>
          </cell>
          <cell r="BK156">
            <v>0</v>
          </cell>
          <cell r="BL156">
            <v>300000</v>
          </cell>
        </row>
        <row r="157">
          <cell r="AW157">
            <v>0</v>
          </cell>
          <cell r="AX157">
            <v>300000</v>
          </cell>
          <cell r="AY157">
            <v>0</v>
          </cell>
          <cell r="AZ157">
            <v>300000</v>
          </cell>
          <cell r="BA157">
            <v>0</v>
          </cell>
          <cell r="BB157">
            <v>0</v>
          </cell>
          <cell r="BC157">
            <v>300000</v>
          </cell>
          <cell r="BD157">
            <v>0</v>
          </cell>
          <cell r="BE157">
            <v>300000</v>
          </cell>
          <cell r="BF157">
            <v>0</v>
          </cell>
          <cell r="BG157">
            <v>0</v>
          </cell>
          <cell r="BH157">
            <v>300000</v>
          </cell>
          <cell r="BI157">
            <v>0</v>
          </cell>
          <cell r="BJ157">
            <v>300000</v>
          </cell>
          <cell r="BK157">
            <v>0</v>
          </cell>
          <cell r="BL157">
            <v>300000</v>
          </cell>
        </row>
        <row r="159">
          <cell r="AX159">
            <v>1700000</v>
          </cell>
          <cell r="AY159">
            <v>0</v>
          </cell>
          <cell r="AZ159">
            <v>1700000</v>
          </cell>
          <cell r="BA159">
            <v>0</v>
          </cell>
          <cell r="BC159">
            <v>1700000</v>
          </cell>
          <cell r="BD159">
            <v>0</v>
          </cell>
          <cell r="BE159">
            <v>1700000</v>
          </cell>
          <cell r="BF159">
            <v>0</v>
          </cell>
          <cell r="BH159">
            <v>1700000</v>
          </cell>
          <cell r="BI159">
            <v>0</v>
          </cell>
          <cell r="BJ159">
            <v>1700000</v>
          </cell>
          <cell r="BK159">
            <v>0</v>
          </cell>
          <cell r="BL159">
            <v>1700000</v>
          </cell>
        </row>
        <row r="162">
          <cell r="AW162">
            <v>0</v>
          </cell>
          <cell r="AX162">
            <v>1500000</v>
          </cell>
          <cell r="AY162">
            <v>0</v>
          </cell>
          <cell r="AZ162">
            <v>1500000</v>
          </cell>
          <cell r="BA162">
            <v>0</v>
          </cell>
          <cell r="BB162">
            <v>0</v>
          </cell>
          <cell r="BC162">
            <v>1500000</v>
          </cell>
          <cell r="BD162">
            <v>0</v>
          </cell>
          <cell r="BE162">
            <v>1500000</v>
          </cell>
          <cell r="BF162">
            <v>0</v>
          </cell>
          <cell r="BG162">
            <v>0</v>
          </cell>
          <cell r="BH162">
            <v>1500000</v>
          </cell>
          <cell r="BI162">
            <v>0</v>
          </cell>
          <cell r="BJ162">
            <v>1500000</v>
          </cell>
          <cell r="BK162">
            <v>0</v>
          </cell>
          <cell r="BL162">
            <v>1500000</v>
          </cell>
        </row>
        <row r="164">
          <cell r="AW164">
            <v>0</v>
          </cell>
          <cell r="AX164">
            <v>350000</v>
          </cell>
          <cell r="AY164">
            <v>0</v>
          </cell>
          <cell r="AZ164">
            <v>349556.66</v>
          </cell>
          <cell r="BA164">
            <v>443.34000000002561</v>
          </cell>
          <cell r="BB164">
            <v>0</v>
          </cell>
          <cell r="BC164">
            <v>350000</v>
          </cell>
          <cell r="BD164">
            <v>0</v>
          </cell>
          <cell r="BE164">
            <v>349556.66</v>
          </cell>
          <cell r="BF164">
            <v>443.34000000002561</v>
          </cell>
          <cell r="BG164">
            <v>0</v>
          </cell>
          <cell r="BH164">
            <v>350000</v>
          </cell>
          <cell r="BI164">
            <v>0</v>
          </cell>
          <cell r="BJ164">
            <v>349556.66</v>
          </cell>
          <cell r="BK164">
            <v>443.34000000002561</v>
          </cell>
          <cell r="BL164">
            <v>350000</v>
          </cell>
        </row>
        <row r="166">
          <cell r="AW166">
            <v>0</v>
          </cell>
          <cell r="AX166">
            <v>200000</v>
          </cell>
          <cell r="AY166">
            <v>0</v>
          </cell>
          <cell r="AZ166">
            <v>0</v>
          </cell>
          <cell r="BA166">
            <v>200000</v>
          </cell>
          <cell r="BB166">
            <v>0</v>
          </cell>
          <cell r="BC166">
            <v>200000</v>
          </cell>
          <cell r="BD166">
            <v>0</v>
          </cell>
          <cell r="BE166">
            <v>0</v>
          </cell>
          <cell r="BF166">
            <v>200000</v>
          </cell>
          <cell r="BG166">
            <v>0</v>
          </cell>
          <cell r="BH166">
            <v>200000</v>
          </cell>
          <cell r="BI166">
            <v>0</v>
          </cell>
          <cell r="BJ166">
            <v>0</v>
          </cell>
          <cell r="BK166">
            <v>200000</v>
          </cell>
          <cell r="BL166">
            <v>200000</v>
          </cell>
        </row>
        <row r="168">
          <cell r="AW168">
            <v>0</v>
          </cell>
          <cell r="AX168">
            <v>400000</v>
          </cell>
          <cell r="AY168">
            <v>0</v>
          </cell>
          <cell r="AZ168">
            <v>0</v>
          </cell>
          <cell r="BA168">
            <v>400000</v>
          </cell>
          <cell r="BB168">
            <v>0</v>
          </cell>
          <cell r="BC168">
            <v>400000</v>
          </cell>
          <cell r="BD168">
            <v>0</v>
          </cell>
          <cell r="BE168">
            <v>0</v>
          </cell>
          <cell r="BF168">
            <v>400000</v>
          </cell>
          <cell r="BG168">
            <v>0</v>
          </cell>
          <cell r="BH168">
            <v>400000</v>
          </cell>
          <cell r="BI168">
            <v>0</v>
          </cell>
          <cell r="BJ168">
            <v>0</v>
          </cell>
          <cell r="BK168">
            <v>400000</v>
          </cell>
          <cell r="BL168">
            <v>400000</v>
          </cell>
        </row>
        <row r="173">
          <cell r="AW173">
            <v>0</v>
          </cell>
          <cell r="AX173">
            <v>1000000</v>
          </cell>
          <cell r="AY173">
            <v>0</v>
          </cell>
          <cell r="AZ173">
            <v>0</v>
          </cell>
          <cell r="BA173">
            <v>1000000</v>
          </cell>
          <cell r="BB173">
            <v>0</v>
          </cell>
          <cell r="BC173">
            <v>1000000</v>
          </cell>
          <cell r="BD173">
            <v>0</v>
          </cell>
          <cell r="BE173">
            <v>0</v>
          </cell>
          <cell r="BF173">
            <v>1000000</v>
          </cell>
          <cell r="BG173">
            <v>0</v>
          </cell>
          <cell r="BH173">
            <v>1000000</v>
          </cell>
          <cell r="BI173">
            <v>0</v>
          </cell>
          <cell r="BJ173">
            <v>0</v>
          </cell>
          <cell r="BK173">
            <v>1000000</v>
          </cell>
          <cell r="BL173">
            <v>1000000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3D1B-9852-47BD-92D2-CDB3D102FF30}">
  <sheetPr codeName="Лист1"/>
  <dimension ref="A1:O115"/>
  <sheetViews>
    <sheetView showZeros="0" zoomScaleNormal="10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D86" sqref="D86"/>
    </sheetView>
  </sheetViews>
  <sheetFormatPr defaultRowHeight="12.75"/>
  <cols>
    <col min="1" max="1" width="10.140625" customWidth="1"/>
    <col min="2" max="2" width="45.7109375" style="1" customWidth="1"/>
    <col min="3" max="3" width="18.5703125" customWidth="1"/>
    <col min="4" max="4" width="17.42578125" bestFit="1" customWidth="1"/>
    <col min="5" max="5" width="9.42578125" customWidth="1"/>
    <col min="6" max="7" width="15.85546875" customWidth="1"/>
    <col min="8" max="8" width="16.28515625" customWidth="1"/>
    <col min="9" max="9" width="10" customWidth="1"/>
    <col min="10" max="10" width="17.28515625" customWidth="1"/>
    <col min="11" max="11" width="17.42578125" bestFit="1" customWidth="1"/>
    <col min="13" max="13" width="15.28515625" bestFit="1" customWidth="1"/>
  </cols>
  <sheetData>
    <row r="1" spans="1:15" ht="15.75">
      <c r="K1" s="219"/>
    </row>
    <row r="2" spans="1:15" ht="15.75">
      <c r="K2" s="219"/>
    </row>
    <row r="3" spans="1:15" ht="15.75">
      <c r="K3" s="219"/>
    </row>
    <row r="5" spans="1:15" ht="15.75">
      <c r="A5" s="372" t="s">
        <v>411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</row>
    <row r="6" spans="1:15" ht="15.75">
      <c r="A6" s="372" t="s">
        <v>854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</row>
    <row r="7" spans="1:15">
      <c r="F7" s="132"/>
      <c r="G7" s="131"/>
      <c r="H7" s="57"/>
      <c r="L7" s="133" t="s">
        <v>412</v>
      </c>
    </row>
    <row r="8" spans="1:15" s="90" customFormat="1" ht="11.45" customHeight="1">
      <c r="A8" s="369" t="s">
        <v>105</v>
      </c>
      <c r="B8" s="370" t="s">
        <v>106</v>
      </c>
      <c r="C8" s="371" t="s">
        <v>107</v>
      </c>
      <c r="D8" s="371"/>
      <c r="E8" s="371"/>
      <c r="F8" s="371" t="s">
        <v>108</v>
      </c>
      <c r="G8" s="371"/>
      <c r="H8" s="371"/>
      <c r="I8" s="371"/>
      <c r="J8" s="371" t="s">
        <v>109</v>
      </c>
      <c r="K8" s="371"/>
      <c r="L8" s="371"/>
    </row>
    <row r="9" spans="1:15" s="90" customFormat="1" ht="28.15" customHeight="1">
      <c r="A9" s="369"/>
      <c r="B9" s="370"/>
      <c r="C9" s="367" t="s">
        <v>547</v>
      </c>
      <c r="D9" s="367" t="s">
        <v>276</v>
      </c>
      <c r="E9" s="367" t="s">
        <v>110</v>
      </c>
      <c r="F9" s="367" t="s">
        <v>547</v>
      </c>
      <c r="G9" s="367" t="s">
        <v>548</v>
      </c>
      <c r="H9" s="367" t="s">
        <v>276</v>
      </c>
      <c r="I9" s="367" t="s">
        <v>110</v>
      </c>
      <c r="J9" s="367" t="s">
        <v>549</v>
      </c>
      <c r="K9" s="367" t="s">
        <v>276</v>
      </c>
      <c r="L9" s="367" t="s">
        <v>111</v>
      </c>
    </row>
    <row r="10" spans="1:15" s="90" customFormat="1" ht="34.9" customHeight="1">
      <c r="A10" s="369"/>
      <c r="B10" s="370"/>
      <c r="C10" s="367"/>
      <c r="D10" s="367"/>
      <c r="E10" s="367"/>
      <c r="F10" s="367"/>
      <c r="G10" s="367"/>
      <c r="H10" s="367"/>
      <c r="I10" s="367"/>
      <c r="J10" s="367"/>
      <c r="K10" s="367"/>
      <c r="L10" s="367"/>
    </row>
    <row r="11" spans="1:15" s="2" customFormat="1" ht="24" customHeight="1">
      <c r="A11" s="8">
        <v>10000000</v>
      </c>
      <c r="B11" s="5" t="s">
        <v>355</v>
      </c>
      <c r="C11" s="9">
        <f>C12+C29+C38</f>
        <v>1912552500</v>
      </c>
      <c r="D11" s="9">
        <f>D12+D29+D38</f>
        <v>1455831543.52</v>
      </c>
      <c r="E11" s="14">
        <f t="shared" ref="E11:E68" si="0">IF(C11=0,0,D11/C11*100)</f>
        <v>76.119821208568126</v>
      </c>
      <c r="F11" s="9">
        <f>F12+F29+F38</f>
        <v>7100000</v>
      </c>
      <c r="G11" s="9">
        <f>G12+G29+G38</f>
        <v>7100000</v>
      </c>
      <c r="H11" s="9">
        <f>H12+H29+H38</f>
        <v>9464244.7300000004</v>
      </c>
      <c r="I11" s="14">
        <f t="shared" ref="I11:I68" si="1">IF(G11=0,0,H11/G11*100)</f>
        <v>133.29922154929579</v>
      </c>
      <c r="J11" s="9">
        <f>J12+J29+J38</f>
        <v>1919652500</v>
      </c>
      <c r="K11" s="9">
        <f>K12+K29+K38</f>
        <v>1465295788.25</v>
      </c>
      <c r="L11" s="15">
        <f>IF(J11=0,0,K11/J11*100)</f>
        <v>76.331304142286172</v>
      </c>
    </row>
    <row r="12" spans="1:15" s="2" customFormat="1" ht="47.45" customHeight="1">
      <c r="A12" s="8">
        <v>11000000</v>
      </c>
      <c r="B12" s="5" t="s">
        <v>356</v>
      </c>
      <c r="C12" s="9">
        <f>C13+C20</f>
        <v>1887098300</v>
      </c>
      <c r="D12" s="9">
        <f>D13+D20</f>
        <v>1436382811.3199999</v>
      </c>
      <c r="E12" s="14">
        <f t="shared" si="0"/>
        <v>76.115950680470647</v>
      </c>
      <c r="F12" s="9">
        <f>F13+F20</f>
        <v>0</v>
      </c>
      <c r="G12" s="9">
        <f>G13+G20</f>
        <v>0</v>
      </c>
      <c r="H12" s="9">
        <f>H13+H20</f>
        <v>0</v>
      </c>
      <c r="I12" s="14">
        <f t="shared" si="1"/>
        <v>0</v>
      </c>
      <c r="J12" s="9">
        <f>J13+J20</f>
        <v>1887098300</v>
      </c>
      <c r="K12" s="9">
        <f>K13+K20</f>
        <v>1436382811.3199999</v>
      </c>
      <c r="L12" s="15">
        <f t="shared" ref="L12:L69" si="2">IF(J12=0,0,K12/J12*100)</f>
        <v>76.115950680470647</v>
      </c>
    </row>
    <row r="13" spans="1:15" s="2" customFormat="1" ht="29.45" customHeight="1">
      <c r="A13" s="8">
        <v>11010000</v>
      </c>
      <c r="B13" s="5" t="s">
        <v>357</v>
      </c>
      <c r="C13" s="9">
        <f>SUM(C14:C19)</f>
        <v>1312731200</v>
      </c>
      <c r="D13" s="9">
        <f>SUM(D14:D19)</f>
        <v>964845495.38</v>
      </c>
      <c r="E13" s="14">
        <f t="shared" si="0"/>
        <v>73.499090703412847</v>
      </c>
      <c r="F13" s="9">
        <f>SUM(F14:F19)</f>
        <v>0</v>
      </c>
      <c r="G13" s="9">
        <f>SUM(G14:G19)</f>
        <v>0</v>
      </c>
      <c r="H13" s="9">
        <f>SUM(H14:H19)</f>
        <v>0</v>
      </c>
      <c r="I13" s="14">
        <f t="shared" si="1"/>
        <v>0</v>
      </c>
      <c r="J13" s="9">
        <f>SUM(J14:J19)</f>
        <v>1312731200</v>
      </c>
      <c r="K13" s="9">
        <f>SUM(K14:K19)</f>
        <v>964845495.38</v>
      </c>
      <c r="L13" s="15">
        <f t="shared" si="2"/>
        <v>73.499090703412847</v>
      </c>
    </row>
    <row r="14" spans="1:15" ht="52.9" customHeight="1">
      <c r="A14" s="10">
        <v>11010100</v>
      </c>
      <c r="B14" s="4" t="s">
        <v>447</v>
      </c>
      <c r="C14" s="226">
        <v>1194631100</v>
      </c>
      <c r="D14" s="226">
        <v>876220829.26999998</v>
      </c>
      <c r="E14" s="16">
        <f t="shared" si="0"/>
        <v>73.346561065587522</v>
      </c>
      <c r="F14" s="12"/>
      <c r="G14" s="12"/>
      <c r="H14" s="12"/>
      <c r="I14" s="16">
        <f t="shared" si="1"/>
        <v>0</v>
      </c>
      <c r="J14" s="12">
        <f>C14+G14</f>
        <v>1194631100</v>
      </c>
      <c r="K14" s="12">
        <f>D14+H14</f>
        <v>876220829.26999998</v>
      </c>
      <c r="L14" s="17">
        <f t="shared" si="2"/>
        <v>73.346561065587522</v>
      </c>
      <c r="O14" s="9">
        <f>O15+O32+O41</f>
        <v>0</v>
      </c>
    </row>
    <row r="15" spans="1:15" ht="58.15" customHeight="1">
      <c r="A15" s="10">
        <v>11010400</v>
      </c>
      <c r="B15" s="4" t="s">
        <v>452</v>
      </c>
      <c r="C15" s="226">
        <v>72000000</v>
      </c>
      <c r="D15" s="226">
        <v>49136925.310000002</v>
      </c>
      <c r="E15" s="16">
        <f t="shared" si="0"/>
        <v>68.245729597222223</v>
      </c>
      <c r="F15" s="12"/>
      <c r="G15" s="12"/>
      <c r="H15" s="12"/>
      <c r="I15" s="16">
        <f t="shared" si="1"/>
        <v>0</v>
      </c>
      <c r="J15" s="12">
        <f t="shared" ref="J15:J26" si="3">C15+G15</f>
        <v>72000000</v>
      </c>
      <c r="K15" s="12">
        <f>D15+H15</f>
        <v>49136925.310000002</v>
      </c>
      <c r="L15" s="17">
        <f t="shared" si="2"/>
        <v>68.245729597222223</v>
      </c>
    </row>
    <row r="16" spans="1:15" ht="48" customHeight="1">
      <c r="A16" s="10">
        <v>11010500</v>
      </c>
      <c r="B16" s="4" t="s">
        <v>233</v>
      </c>
      <c r="C16" s="226">
        <v>36900100</v>
      </c>
      <c r="D16" s="226">
        <v>32591199.440000001</v>
      </c>
      <c r="E16" s="16">
        <f t="shared" si="0"/>
        <v>88.322794355570849</v>
      </c>
      <c r="F16" s="12"/>
      <c r="G16" s="12"/>
      <c r="H16" s="12"/>
      <c r="I16" s="16">
        <f t="shared" si="1"/>
        <v>0</v>
      </c>
      <c r="J16" s="12">
        <f t="shared" si="3"/>
        <v>36900100</v>
      </c>
      <c r="K16" s="12">
        <f>D16+H16</f>
        <v>32591199.440000001</v>
      </c>
      <c r="L16" s="17">
        <f t="shared" si="2"/>
        <v>88.322794355570849</v>
      </c>
    </row>
    <row r="17" spans="1:12" ht="48" customHeight="1">
      <c r="A17" s="134" t="s">
        <v>36</v>
      </c>
      <c r="B17" s="130" t="s">
        <v>35</v>
      </c>
      <c r="C17" s="226">
        <v>5600000</v>
      </c>
      <c r="D17" s="226">
        <v>5147283.66</v>
      </c>
      <c r="E17" s="16">
        <f t="shared" si="0"/>
        <v>91.915779642857146</v>
      </c>
      <c r="F17" s="12"/>
      <c r="G17" s="12"/>
      <c r="H17" s="12"/>
      <c r="I17" s="16"/>
      <c r="J17" s="12">
        <f>C17+G17</f>
        <v>5600000</v>
      </c>
      <c r="K17" s="12">
        <f>D17+H17</f>
        <v>5147283.66</v>
      </c>
      <c r="L17" s="17">
        <f>IF(J17=0,0,K17/J17*100)</f>
        <v>91.915779642857146</v>
      </c>
    </row>
    <row r="18" spans="1:12" ht="63" customHeight="1">
      <c r="A18" s="134">
        <v>11011300</v>
      </c>
      <c r="B18" s="145" t="s">
        <v>463</v>
      </c>
      <c r="C18" s="226">
        <v>2600000</v>
      </c>
      <c r="D18" s="226">
        <v>714257.7</v>
      </c>
      <c r="E18" s="16">
        <f t="shared" si="0"/>
        <v>27.471449999999997</v>
      </c>
      <c r="F18" s="12"/>
      <c r="G18" s="12"/>
      <c r="H18" s="12"/>
      <c r="I18" s="16"/>
      <c r="J18" s="12">
        <f>C18+G18</f>
        <v>2600000</v>
      </c>
      <c r="K18" s="12">
        <f>D18+H18</f>
        <v>714257.7</v>
      </c>
      <c r="L18" s="17">
        <f>IF(J18=0,0,K18/J18*100)</f>
        <v>27.471449999999997</v>
      </c>
    </row>
    <row r="19" spans="1:12" ht="63">
      <c r="A19" s="134">
        <v>11011500</v>
      </c>
      <c r="B19" s="145" t="s">
        <v>540</v>
      </c>
      <c r="C19" s="226">
        <v>1000000</v>
      </c>
      <c r="D19" s="226">
        <v>1035000</v>
      </c>
      <c r="E19" s="16">
        <f t="shared" si="0"/>
        <v>103.49999999999999</v>
      </c>
      <c r="F19" s="12"/>
      <c r="G19" s="12"/>
      <c r="H19" s="12"/>
      <c r="I19" s="16"/>
      <c r="J19" s="12">
        <f>C19+G19</f>
        <v>1000000</v>
      </c>
      <c r="K19" s="12">
        <f>D19+H19</f>
        <v>1035000</v>
      </c>
      <c r="L19" s="17">
        <f>IF(J19=0,0,K19/J19*100)</f>
        <v>103.49999999999999</v>
      </c>
    </row>
    <row r="20" spans="1:12" s="2" customFormat="1" ht="22.9" customHeight="1">
      <c r="A20" s="8">
        <v>11020000</v>
      </c>
      <c r="B20" s="5" t="s">
        <v>347</v>
      </c>
      <c r="C20" s="9">
        <f>SUM(C21:C28)</f>
        <v>574367100</v>
      </c>
      <c r="D20" s="9">
        <f>SUM(D21:D28)</f>
        <v>471537315.94</v>
      </c>
      <c r="E20" s="14">
        <f t="shared" si="0"/>
        <v>82.09685337826626</v>
      </c>
      <c r="F20" s="9">
        <f>SUM(F21:F28)</f>
        <v>0</v>
      </c>
      <c r="G20" s="9">
        <f>SUM(G21:G28)</f>
        <v>0</v>
      </c>
      <c r="H20" s="9">
        <f>SUM(H21:H28)</f>
        <v>0</v>
      </c>
      <c r="I20" s="14">
        <f t="shared" si="1"/>
        <v>0</v>
      </c>
      <c r="J20" s="9">
        <f>SUM(J21:J28)</f>
        <v>574367100</v>
      </c>
      <c r="K20" s="9">
        <f>SUM(K21:K28)</f>
        <v>471537315.94</v>
      </c>
      <c r="L20" s="15">
        <f t="shared" si="2"/>
        <v>82.09685337826626</v>
      </c>
    </row>
    <row r="21" spans="1:12" ht="43.9" customHeight="1">
      <c r="A21" s="10">
        <v>11020200</v>
      </c>
      <c r="B21" s="130" t="s">
        <v>196</v>
      </c>
      <c r="C21" s="261">
        <v>5000</v>
      </c>
      <c r="D21" s="261">
        <v>3143.51</v>
      </c>
      <c r="E21" s="16">
        <f t="shared" si="0"/>
        <v>62.870200000000011</v>
      </c>
      <c r="F21" s="12"/>
      <c r="G21" s="12"/>
      <c r="H21" s="12"/>
      <c r="I21" s="16">
        <f t="shared" si="1"/>
        <v>0</v>
      </c>
      <c r="J21" s="12">
        <f t="shared" si="3"/>
        <v>5000</v>
      </c>
      <c r="K21" s="12">
        <f t="shared" ref="K21:K29" si="4">D21+H21</f>
        <v>3143.51</v>
      </c>
      <c r="L21" s="17">
        <f t="shared" si="2"/>
        <v>62.870200000000011</v>
      </c>
    </row>
    <row r="22" spans="1:12" ht="45.6" customHeight="1">
      <c r="A22" s="10">
        <v>11020300</v>
      </c>
      <c r="B22" s="130" t="s">
        <v>197</v>
      </c>
      <c r="C22" s="261">
        <v>9000000</v>
      </c>
      <c r="D22" s="261">
        <v>4850105</v>
      </c>
      <c r="E22" s="16">
        <f t="shared" si="0"/>
        <v>53.890055555555563</v>
      </c>
      <c r="F22" s="12"/>
      <c r="G22" s="12"/>
      <c r="H22" s="12"/>
      <c r="I22" s="16">
        <f t="shared" si="1"/>
        <v>0</v>
      </c>
      <c r="J22" s="12">
        <f t="shared" si="3"/>
        <v>9000000</v>
      </c>
      <c r="K22" s="12">
        <f t="shared" si="4"/>
        <v>4850105</v>
      </c>
      <c r="L22" s="17">
        <f t="shared" si="2"/>
        <v>53.890055555555563</v>
      </c>
    </row>
    <row r="23" spans="1:12" ht="34.9" customHeight="1">
      <c r="A23" s="10">
        <v>11020500</v>
      </c>
      <c r="B23" s="130" t="s">
        <v>198</v>
      </c>
      <c r="C23" s="261">
        <v>9200000</v>
      </c>
      <c r="D23" s="261">
        <v>7903759.2400000002</v>
      </c>
      <c r="E23" s="16">
        <f t="shared" si="0"/>
        <v>85.91042652173914</v>
      </c>
      <c r="F23" s="12"/>
      <c r="G23" s="12"/>
      <c r="H23" s="12"/>
      <c r="I23" s="16">
        <f t="shared" si="1"/>
        <v>0</v>
      </c>
      <c r="J23" s="12">
        <f>C23+G23</f>
        <v>9200000</v>
      </c>
      <c r="K23" s="12">
        <f t="shared" si="4"/>
        <v>7903759.2400000002</v>
      </c>
      <c r="L23" s="17">
        <f t="shared" si="2"/>
        <v>85.91042652173914</v>
      </c>
    </row>
    <row r="24" spans="1:12" ht="63">
      <c r="A24" s="10">
        <v>11020600</v>
      </c>
      <c r="B24" s="130" t="s">
        <v>279</v>
      </c>
      <c r="C24" s="261">
        <v>80000</v>
      </c>
      <c r="D24" s="261">
        <v>0</v>
      </c>
      <c r="E24" s="16">
        <f t="shared" si="0"/>
        <v>0</v>
      </c>
      <c r="F24" s="12"/>
      <c r="G24" s="12"/>
      <c r="H24" s="12"/>
      <c r="I24" s="16">
        <f t="shared" si="1"/>
        <v>0</v>
      </c>
      <c r="J24" s="12">
        <f>C24+G24</f>
        <v>80000</v>
      </c>
      <c r="K24" s="12">
        <f>D24+H24</f>
        <v>0</v>
      </c>
      <c r="L24" s="17">
        <f>IF(J24=0,0,K24/J24*100)</f>
        <v>0</v>
      </c>
    </row>
    <row r="25" spans="1:12" ht="31.5">
      <c r="A25" s="10">
        <v>11021000</v>
      </c>
      <c r="B25" s="130" t="s">
        <v>396</v>
      </c>
      <c r="C25" s="261">
        <v>552223500</v>
      </c>
      <c r="D25" s="261">
        <v>453866418.55000001</v>
      </c>
      <c r="E25" s="16">
        <f t="shared" si="0"/>
        <v>82.188899702747165</v>
      </c>
      <c r="F25" s="12"/>
      <c r="G25" s="12"/>
      <c r="H25" s="12"/>
      <c r="I25" s="16">
        <f t="shared" si="1"/>
        <v>0</v>
      </c>
      <c r="J25" s="12">
        <f t="shared" si="3"/>
        <v>552223500</v>
      </c>
      <c r="K25" s="12">
        <f t="shared" si="4"/>
        <v>453866418.55000001</v>
      </c>
      <c r="L25" s="17">
        <f t="shared" si="2"/>
        <v>82.188899702747165</v>
      </c>
    </row>
    <row r="26" spans="1:12" ht="67.150000000000006" customHeight="1">
      <c r="A26" s="10">
        <v>11021600</v>
      </c>
      <c r="B26" s="130" t="s">
        <v>397</v>
      </c>
      <c r="C26" s="261">
        <v>58000</v>
      </c>
      <c r="D26" s="261">
        <v>97808.24</v>
      </c>
      <c r="E26" s="16">
        <f t="shared" si="0"/>
        <v>168.63489655172415</v>
      </c>
      <c r="F26" s="12"/>
      <c r="G26" s="12"/>
      <c r="H26" s="12"/>
      <c r="I26" s="16">
        <f t="shared" si="1"/>
        <v>0</v>
      </c>
      <c r="J26" s="12">
        <f t="shared" si="3"/>
        <v>58000</v>
      </c>
      <c r="K26" s="12">
        <f t="shared" si="4"/>
        <v>97808.24</v>
      </c>
      <c r="L26" s="17">
        <f t="shared" si="2"/>
        <v>168.63489655172415</v>
      </c>
    </row>
    <row r="27" spans="1:12" ht="67.150000000000006" customHeight="1">
      <c r="A27" s="187">
        <v>11021800</v>
      </c>
      <c r="B27" s="188" t="s">
        <v>541</v>
      </c>
      <c r="C27" s="261">
        <v>3800000</v>
      </c>
      <c r="D27" s="261">
        <v>4774860</v>
      </c>
      <c r="E27" s="16">
        <f t="shared" si="0"/>
        <v>125.65421052631578</v>
      </c>
      <c r="F27" s="12"/>
      <c r="G27" s="12"/>
      <c r="H27" s="12"/>
      <c r="I27" s="16">
        <f t="shared" si="1"/>
        <v>0</v>
      </c>
      <c r="J27" s="12">
        <f>C27+G27</f>
        <v>3800000</v>
      </c>
      <c r="K27" s="12">
        <f>D27+H27</f>
        <v>4774860</v>
      </c>
      <c r="L27" s="17">
        <f>IF(J27=0,0,K27/J27*100)</f>
        <v>125.65421052631578</v>
      </c>
    </row>
    <row r="28" spans="1:12" ht="54.75" customHeight="1">
      <c r="A28" s="10">
        <v>11023000</v>
      </c>
      <c r="B28" s="130" t="s">
        <v>462</v>
      </c>
      <c r="C28" s="261">
        <v>600</v>
      </c>
      <c r="D28" s="261">
        <v>41221.4</v>
      </c>
      <c r="E28" s="16">
        <f t="shared" si="0"/>
        <v>6870.2333333333345</v>
      </c>
      <c r="F28" s="12"/>
      <c r="G28" s="12"/>
      <c r="H28" s="12"/>
      <c r="I28" s="16">
        <f t="shared" si="1"/>
        <v>0</v>
      </c>
      <c r="J28" s="12">
        <f>C28+G28</f>
        <v>600</v>
      </c>
      <c r="K28" s="12">
        <f t="shared" si="4"/>
        <v>41221.4</v>
      </c>
      <c r="L28" s="17">
        <f>IF(J28=0,0,K28/J28*100)</f>
        <v>6870.2333333333345</v>
      </c>
    </row>
    <row r="29" spans="1:12" s="2" customFormat="1" ht="31.5">
      <c r="A29" s="8">
        <v>13000000</v>
      </c>
      <c r="B29" s="5" t="s">
        <v>267</v>
      </c>
      <c r="C29" s="9">
        <f>C30+C34</f>
        <v>25454200</v>
      </c>
      <c r="D29" s="9">
        <f>D30+D34</f>
        <v>19448732.199999999</v>
      </c>
      <c r="E29" s="14">
        <f t="shared" si="0"/>
        <v>76.406770591886598</v>
      </c>
      <c r="F29" s="13"/>
      <c r="G29" s="13"/>
      <c r="H29" s="13"/>
      <c r="I29" s="14">
        <f t="shared" si="1"/>
        <v>0</v>
      </c>
      <c r="J29" s="13">
        <f t="shared" ref="J29:J36" si="5">C29+G29</f>
        <v>25454200</v>
      </c>
      <c r="K29" s="13">
        <f t="shared" si="4"/>
        <v>19448732.199999999</v>
      </c>
      <c r="L29" s="15">
        <f t="shared" si="2"/>
        <v>76.406770591886598</v>
      </c>
    </row>
    <row r="30" spans="1:12" s="2" customFormat="1" ht="31.5">
      <c r="A30" s="8">
        <v>13020000</v>
      </c>
      <c r="B30" s="5" t="s">
        <v>268</v>
      </c>
      <c r="C30" s="9">
        <f>SUM(C31:C33)</f>
        <v>9108000</v>
      </c>
      <c r="D30" s="9">
        <f>SUM(D31:D33)</f>
        <v>7416123.0999999996</v>
      </c>
      <c r="E30" s="14">
        <f t="shared" si="0"/>
        <v>81.424276460254717</v>
      </c>
      <c r="F30" s="9">
        <f t="shared" ref="F30:K30" si="6">SUM(F31:F33)</f>
        <v>0</v>
      </c>
      <c r="G30" s="9">
        <f t="shared" si="6"/>
        <v>0</v>
      </c>
      <c r="H30" s="9">
        <f t="shared" si="6"/>
        <v>0</v>
      </c>
      <c r="I30" s="14">
        <f t="shared" si="1"/>
        <v>0</v>
      </c>
      <c r="J30" s="9">
        <f t="shared" si="6"/>
        <v>9108000</v>
      </c>
      <c r="K30" s="9">
        <f t="shared" si="6"/>
        <v>7416123.0999999996</v>
      </c>
      <c r="L30" s="15">
        <f t="shared" si="2"/>
        <v>81.424276460254717</v>
      </c>
    </row>
    <row r="31" spans="1:12" ht="65.45" customHeight="1">
      <c r="A31" s="10">
        <v>13020100</v>
      </c>
      <c r="B31" s="4" t="s">
        <v>269</v>
      </c>
      <c r="C31" s="261">
        <v>6800000</v>
      </c>
      <c r="D31" s="261">
        <v>5023847.41</v>
      </c>
      <c r="E31" s="16">
        <f t="shared" si="0"/>
        <v>73.880108970588239</v>
      </c>
      <c r="F31" s="12"/>
      <c r="G31" s="12"/>
      <c r="H31" s="12"/>
      <c r="I31" s="16">
        <f t="shared" si="1"/>
        <v>0</v>
      </c>
      <c r="J31" s="12">
        <f t="shared" si="5"/>
        <v>6800000</v>
      </c>
      <c r="K31" s="12">
        <f>D31+H31</f>
        <v>5023847.41</v>
      </c>
      <c r="L31" s="17">
        <f t="shared" si="2"/>
        <v>73.880108970588239</v>
      </c>
    </row>
    <row r="32" spans="1:12" ht="39" customHeight="1">
      <c r="A32" s="10">
        <v>13020300</v>
      </c>
      <c r="B32" s="4" t="s">
        <v>270</v>
      </c>
      <c r="C32" s="261">
        <v>1418000</v>
      </c>
      <c r="D32" s="261">
        <v>837861.69</v>
      </c>
      <c r="E32" s="16">
        <f t="shared" si="0"/>
        <v>59.087566290550065</v>
      </c>
      <c r="F32" s="12"/>
      <c r="G32" s="12"/>
      <c r="H32" s="12"/>
      <c r="I32" s="16">
        <f t="shared" si="1"/>
        <v>0</v>
      </c>
      <c r="J32" s="12">
        <f t="shared" si="5"/>
        <v>1418000</v>
      </c>
      <c r="K32" s="12">
        <f>D32+H32</f>
        <v>837861.69</v>
      </c>
      <c r="L32" s="17">
        <f t="shared" si="2"/>
        <v>59.087566290550065</v>
      </c>
    </row>
    <row r="33" spans="1:12" ht="55.15" customHeight="1">
      <c r="A33" s="10">
        <v>13020400</v>
      </c>
      <c r="B33" s="4" t="s">
        <v>115</v>
      </c>
      <c r="C33" s="261">
        <v>890000</v>
      </c>
      <c r="D33" s="261">
        <v>1554414</v>
      </c>
      <c r="E33" s="16">
        <f t="shared" si="0"/>
        <v>174.65325842696629</v>
      </c>
      <c r="F33" s="12"/>
      <c r="G33" s="12"/>
      <c r="H33" s="12"/>
      <c r="I33" s="16">
        <f t="shared" si="1"/>
        <v>0</v>
      </c>
      <c r="J33" s="12">
        <f t="shared" si="5"/>
        <v>890000</v>
      </c>
      <c r="K33" s="12">
        <f>D33+H33</f>
        <v>1554414</v>
      </c>
      <c r="L33" s="17">
        <f t="shared" si="2"/>
        <v>174.65325842696629</v>
      </c>
    </row>
    <row r="34" spans="1:12" s="2" customFormat="1" ht="27.6" customHeight="1">
      <c r="A34" s="8">
        <v>13030000</v>
      </c>
      <c r="B34" s="5" t="s">
        <v>116</v>
      </c>
      <c r="C34" s="9">
        <f>SUM(C35:C37)</f>
        <v>16346200</v>
      </c>
      <c r="D34" s="9">
        <f>SUM(D35:D37)</f>
        <v>12032609.1</v>
      </c>
      <c r="E34" s="14">
        <f t="shared" si="0"/>
        <v>73.611047827629662</v>
      </c>
      <c r="F34" s="9">
        <f>SUM(F35:F37)</f>
        <v>0</v>
      </c>
      <c r="G34" s="9">
        <f>SUM(G35:G37)</f>
        <v>0</v>
      </c>
      <c r="H34" s="9">
        <f>SUM(H35:H37)</f>
        <v>0</v>
      </c>
      <c r="I34" s="14">
        <f t="shared" si="1"/>
        <v>0</v>
      </c>
      <c r="J34" s="9">
        <f>SUM(J35:J37)</f>
        <v>16346200</v>
      </c>
      <c r="K34" s="9">
        <f>SUM(K35:K37)</f>
        <v>12032609.1</v>
      </c>
      <c r="L34" s="15">
        <f t="shared" si="2"/>
        <v>73.611047827629662</v>
      </c>
    </row>
    <row r="35" spans="1:12" ht="52.15" customHeight="1">
      <c r="A35" s="10">
        <v>13030100</v>
      </c>
      <c r="B35" s="4" t="s">
        <v>117</v>
      </c>
      <c r="C35" s="261">
        <v>16167200</v>
      </c>
      <c r="D35" s="261">
        <v>11898774.960000001</v>
      </c>
      <c r="E35" s="16">
        <f t="shared" si="0"/>
        <v>73.598241872433078</v>
      </c>
      <c r="F35" s="12"/>
      <c r="G35" s="12"/>
      <c r="H35" s="12"/>
      <c r="I35" s="16">
        <f t="shared" si="1"/>
        <v>0</v>
      </c>
      <c r="J35" s="12">
        <f t="shared" si="5"/>
        <v>16167200</v>
      </c>
      <c r="K35" s="12">
        <f>D35+H35</f>
        <v>11898774.960000001</v>
      </c>
      <c r="L35" s="17">
        <f t="shared" si="2"/>
        <v>73.598241872433078</v>
      </c>
    </row>
    <row r="36" spans="1:12" ht="36.6" customHeight="1">
      <c r="A36" s="10">
        <v>13030800</v>
      </c>
      <c r="B36" s="4" t="s">
        <v>118</v>
      </c>
      <c r="C36" s="261">
        <v>163000</v>
      </c>
      <c r="D36" s="261">
        <v>125190.45</v>
      </c>
      <c r="E36" s="16">
        <f t="shared" si="0"/>
        <v>76.803957055214724</v>
      </c>
      <c r="F36" s="12"/>
      <c r="G36" s="12"/>
      <c r="H36" s="12"/>
      <c r="I36" s="16">
        <f t="shared" si="1"/>
        <v>0</v>
      </c>
      <c r="J36" s="12">
        <f t="shared" si="5"/>
        <v>163000</v>
      </c>
      <c r="K36" s="12">
        <f>D36+H36</f>
        <v>125190.45</v>
      </c>
      <c r="L36" s="17">
        <f t="shared" si="2"/>
        <v>76.803957055214724</v>
      </c>
    </row>
    <row r="37" spans="1:12" ht="47.25">
      <c r="A37" s="10">
        <v>13031500</v>
      </c>
      <c r="B37" s="263" t="s">
        <v>650</v>
      </c>
      <c r="C37" s="261">
        <v>16000</v>
      </c>
      <c r="D37" s="261">
        <v>8643.69</v>
      </c>
      <c r="E37" s="16">
        <f t="shared" si="0"/>
        <v>54.023062500000009</v>
      </c>
      <c r="F37" s="12"/>
      <c r="G37" s="12"/>
      <c r="H37" s="12"/>
      <c r="I37" s="16">
        <f t="shared" si="1"/>
        <v>0</v>
      </c>
      <c r="J37" s="12">
        <f>C37+G37</f>
        <v>16000</v>
      </c>
      <c r="K37" s="12">
        <f>D37+H37</f>
        <v>8643.69</v>
      </c>
      <c r="L37" s="17">
        <f>IF(J37=0,0,K37/J37*100)</f>
        <v>54.023062500000009</v>
      </c>
    </row>
    <row r="38" spans="1:12" s="2" customFormat="1" ht="21.6" customHeight="1">
      <c r="A38" s="8">
        <v>19000000</v>
      </c>
      <c r="B38" s="5" t="s">
        <v>119</v>
      </c>
      <c r="C38" s="13">
        <f>C39+C43</f>
        <v>0</v>
      </c>
      <c r="D38" s="13">
        <f>D39+D43</f>
        <v>0</v>
      </c>
      <c r="E38" s="14">
        <f t="shared" si="0"/>
        <v>0</v>
      </c>
      <c r="F38" s="13">
        <f>F39+F43</f>
        <v>7100000</v>
      </c>
      <c r="G38" s="13">
        <f>G39+G43</f>
        <v>7100000</v>
      </c>
      <c r="H38" s="13">
        <f>H39+H43</f>
        <v>9464244.7300000004</v>
      </c>
      <c r="I38" s="14">
        <f t="shared" si="1"/>
        <v>133.29922154929579</v>
      </c>
      <c r="J38" s="13">
        <f>J39+J43</f>
        <v>7100000</v>
      </c>
      <c r="K38" s="13">
        <f>K39+K43</f>
        <v>9464244.7300000004</v>
      </c>
      <c r="L38" s="15">
        <f t="shared" si="2"/>
        <v>133.29922154929579</v>
      </c>
    </row>
    <row r="39" spans="1:12" s="2" customFormat="1" ht="22.15" customHeight="1">
      <c r="A39" s="8">
        <v>19010000</v>
      </c>
      <c r="B39" s="5" t="s">
        <v>120</v>
      </c>
      <c r="C39" s="13">
        <f>SUM(C40:C42)</f>
        <v>0</v>
      </c>
      <c r="D39" s="13">
        <f t="shared" ref="D39:K39" si="7">SUM(D40:D42)</f>
        <v>0</v>
      </c>
      <c r="E39" s="14">
        <f t="shared" si="0"/>
        <v>0</v>
      </c>
      <c r="F39" s="13">
        <f t="shared" si="7"/>
        <v>7100000</v>
      </c>
      <c r="G39" s="13">
        <f t="shared" si="7"/>
        <v>7100000</v>
      </c>
      <c r="H39" s="13">
        <f t="shared" si="7"/>
        <v>9377593.0600000005</v>
      </c>
      <c r="I39" s="14">
        <f t="shared" si="1"/>
        <v>132.07877549295773</v>
      </c>
      <c r="J39" s="13">
        <f t="shared" si="7"/>
        <v>7100000</v>
      </c>
      <c r="K39" s="13">
        <f t="shared" si="7"/>
        <v>9377593.0600000005</v>
      </c>
      <c r="L39" s="15">
        <f t="shared" si="2"/>
        <v>132.07877549295773</v>
      </c>
    </row>
    <row r="40" spans="1:12" ht="82.15" customHeight="1">
      <c r="A40" s="10">
        <v>19010100</v>
      </c>
      <c r="B40" s="4" t="s">
        <v>121</v>
      </c>
      <c r="C40" s="12"/>
      <c r="D40" s="12"/>
      <c r="E40" s="16">
        <f t="shared" si="0"/>
        <v>0</v>
      </c>
      <c r="F40" s="226">
        <v>943000</v>
      </c>
      <c r="G40" s="226">
        <v>943000</v>
      </c>
      <c r="H40" s="261">
        <v>593460.67000000004</v>
      </c>
      <c r="I40" s="16">
        <f t="shared" si="1"/>
        <v>62.933262990455994</v>
      </c>
      <c r="J40" s="12">
        <f t="shared" ref="J40:K42" si="8">C40+G40</f>
        <v>943000</v>
      </c>
      <c r="K40" s="12">
        <f t="shared" si="8"/>
        <v>593460.67000000004</v>
      </c>
      <c r="L40" s="17">
        <f t="shared" si="2"/>
        <v>62.933262990455994</v>
      </c>
    </row>
    <row r="41" spans="1:12" ht="36.6" customHeight="1">
      <c r="A41" s="10">
        <v>19010200</v>
      </c>
      <c r="B41" s="4" t="s">
        <v>236</v>
      </c>
      <c r="C41" s="12"/>
      <c r="D41" s="12"/>
      <c r="E41" s="16">
        <f t="shared" si="0"/>
        <v>0</v>
      </c>
      <c r="F41" s="226">
        <v>3715400</v>
      </c>
      <c r="G41" s="226">
        <v>3715400</v>
      </c>
      <c r="H41" s="261">
        <v>3178716.53</v>
      </c>
      <c r="I41" s="16">
        <f t="shared" si="1"/>
        <v>85.555163104914683</v>
      </c>
      <c r="J41" s="12">
        <f t="shared" si="8"/>
        <v>3715400</v>
      </c>
      <c r="K41" s="12">
        <f t="shared" si="8"/>
        <v>3178716.53</v>
      </c>
      <c r="L41" s="17">
        <f t="shared" si="2"/>
        <v>85.555163104914683</v>
      </c>
    </row>
    <row r="42" spans="1:12" ht="64.150000000000006" customHeight="1">
      <c r="A42" s="10">
        <v>19010300</v>
      </c>
      <c r="B42" s="4" t="s">
        <v>237</v>
      </c>
      <c r="C42" s="12"/>
      <c r="D42" s="12"/>
      <c r="E42" s="16">
        <f t="shared" si="0"/>
        <v>0</v>
      </c>
      <c r="F42" s="226">
        <v>2441600</v>
      </c>
      <c r="G42" s="226">
        <v>2441600</v>
      </c>
      <c r="H42" s="261">
        <v>5605415.8600000003</v>
      </c>
      <c r="I42" s="16">
        <f t="shared" si="1"/>
        <v>229.57961418741809</v>
      </c>
      <c r="J42" s="12">
        <f t="shared" si="8"/>
        <v>2441600</v>
      </c>
      <c r="K42" s="12">
        <f t="shared" si="8"/>
        <v>5605415.8600000003</v>
      </c>
      <c r="L42" s="17">
        <f t="shared" si="2"/>
        <v>229.57961418741809</v>
      </c>
    </row>
    <row r="43" spans="1:12" ht="36.75" customHeight="1">
      <c r="A43" s="266" t="s">
        <v>858</v>
      </c>
      <c r="B43" s="264" t="s">
        <v>238</v>
      </c>
      <c r="C43" s="13">
        <f>C44</f>
        <v>0</v>
      </c>
      <c r="D43" s="13">
        <f>D44</f>
        <v>0</v>
      </c>
      <c r="E43" s="14">
        <f t="shared" si="0"/>
        <v>0</v>
      </c>
      <c r="F43" s="13">
        <f>F44</f>
        <v>0</v>
      </c>
      <c r="G43" s="13">
        <f>G44</f>
        <v>0</v>
      </c>
      <c r="H43" s="13">
        <f>H44</f>
        <v>86651.67</v>
      </c>
      <c r="I43" s="14">
        <f t="shared" si="1"/>
        <v>0</v>
      </c>
      <c r="J43" s="13">
        <f>J44</f>
        <v>0</v>
      </c>
      <c r="K43" s="13">
        <f>K44</f>
        <v>86651.67</v>
      </c>
      <c r="L43" s="15">
        <f>IF(J43=0,0,K43/J43*100)</f>
        <v>0</v>
      </c>
    </row>
    <row r="44" spans="1:12" ht="64.150000000000006" customHeight="1">
      <c r="A44" s="265" t="s">
        <v>859</v>
      </c>
      <c r="B44" s="263" t="s">
        <v>860</v>
      </c>
      <c r="C44" s="12"/>
      <c r="D44" s="12"/>
      <c r="E44" s="16">
        <f t="shared" si="0"/>
        <v>0</v>
      </c>
      <c r="F44" s="226"/>
      <c r="G44" s="226"/>
      <c r="H44" s="261">
        <v>86651.67</v>
      </c>
      <c r="I44" s="16">
        <f t="shared" si="1"/>
        <v>0</v>
      </c>
      <c r="J44" s="12">
        <f>C44+G44</f>
        <v>0</v>
      </c>
      <c r="K44" s="12">
        <f>D44+H44</f>
        <v>86651.67</v>
      </c>
      <c r="L44" s="17">
        <f>IF(J44=0,0,K44/J44*100)</f>
        <v>0</v>
      </c>
    </row>
    <row r="45" spans="1:12" s="2" customFormat="1" ht="28.15" customHeight="1">
      <c r="A45" s="8">
        <v>20000000</v>
      </c>
      <c r="B45" s="5" t="s">
        <v>239</v>
      </c>
      <c r="C45" s="9">
        <f>C46+C49+C64+C71</f>
        <v>53069800</v>
      </c>
      <c r="D45" s="9">
        <f>D46+D49+D64+D71</f>
        <v>40034397.700000003</v>
      </c>
      <c r="E45" s="14">
        <f t="shared" si="0"/>
        <v>75.437249999057855</v>
      </c>
      <c r="F45" s="9">
        <f>F46+F49+F64+F71</f>
        <v>119022700</v>
      </c>
      <c r="G45" s="9">
        <f>G46+G49+G64+G71</f>
        <v>238031034.97</v>
      </c>
      <c r="H45" s="9">
        <f>H46+H49+H64+H71</f>
        <v>203934742.97</v>
      </c>
      <c r="I45" s="14">
        <f t="shared" si="1"/>
        <v>85.675694766315956</v>
      </c>
      <c r="J45" s="9">
        <f>J46+J49+J64+J71</f>
        <v>291100834.97000003</v>
      </c>
      <c r="K45" s="9">
        <f>K46+K49+K64+K71</f>
        <v>243969140.67000002</v>
      </c>
      <c r="L45" s="15">
        <f t="shared" si="2"/>
        <v>83.809151799630783</v>
      </c>
    </row>
    <row r="46" spans="1:12" s="2" customFormat="1" ht="40.9" customHeight="1">
      <c r="A46" s="8">
        <v>21000000</v>
      </c>
      <c r="B46" s="5" t="s">
        <v>240</v>
      </c>
      <c r="C46" s="9">
        <f>C47</f>
        <v>0</v>
      </c>
      <c r="D46" s="9">
        <f>D47</f>
        <v>120</v>
      </c>
      <c r="E46" s="14">
        <f t="shared" si="0"/>
        <v>0</v>
      </c>
      <c r="F46" s="9">
        <f>F47</f>
        <v>0</v>
      </c>
      <c r="G46" s="9">
        <f>G47</f>
        <v>0</v>
      </c>
      <c r="H46" s="9">
        <f>H47</f>
        <v>0</v>
      </c>
      <c r="I46" s="14">
        <f t="shared" si="1"/>
        <v>0</v>
      </c>
      <c r="J46" s="9">
        <f>J47</f>
        <v>0</v>
      </c>
      <c r="K46" s="9">
        <f>K47</f>
        <v>120</v>
      </c>
      <c r="L46" s="15">
        <f t="shared" si="2"/>
        <v>0</v>
      </c>
    </row>
    <row r="47" spans="1:12" s="2" customFormat="1" ht="120" customHeight="1">
      <c r="A47" s="8">
        <v>21010000</v>
      </c>
      <c r="B47" s="5" t="s">
        <v>241</v>
      </c>
      <c r="C47" s="9">
        <f>C48</f>
        <v>0</v>
      </c>
      <c r="D47" s="9">
        <f t="shared" ref="D47:K47" si="9">D48</f>
        <v>120</v>
      </c>
      <c r="E47" s="14">
        <f t="shared" si="0"/>
        <v>0</v>
      </c>
      <c r="F47" s="9">
        <f t="shared" si="9"/>
        <v>0</v>
      </c>
      <c r="G47" s="9">
        <f t="shared" si="9"/>
        <v>0</v>
      </c>
      <c r="H47" s="9">
        <f t="shared" si="9"/>
        <v>0</v>
      </c>
      <c r="I47" s="14">
        <f t="shared" si="1"/>
        <v>0</v>
      </c>
      <c r="J47" s="9">
        <f t="shared" si="9"/>
        <v>0</v>
      </c>
      <c r="K47" s="9">
        <f t="shared" si="9"/>
        <v>120</v>
      </c>
      <c r="L47" s="15">
        <f t="shared" si="2"/>
        <v>0</v>
      </c>
    </row>
    <row r="48" spans="1:12" ht="71.45" customHeight="1">
      <c r="A48" s="10">
        <v>21010300</v>
      </c>
      <c r="B48" s="4" t="s">
        <v>242</v>
      </c>
      <c r="C48" s="140">
        <v>0</v>
      </c>
      <c r="D48" s="140">
        <v>120</v>
      </c>
      <c r="E48" s="16">
        <f t="shared" si="0"/>
        <v>0</v>
      </c>
      <c r="F48" s="12"/>
      <c r="G48" s="12"/>
      <c r="H48" s="12"/>
      <c r="I48" s="16">
        <f t="shared" si="1"/>
        <v>0</v>
      </c>
      <c r="J48" s="12">
        <f>C48+G48</f>
        <v>0</v>
      </c>
      <c r="K48" s="12">
        <f>D48+H48</f>
        <v>120</v>
      </c>
      <c r="L48" s="17">
        <f t="shared" si="2"/>
        <v>0</v>
      </c>
    </row>
    <row r="49" spans="1:12" s="2" customFormat="1" ht="39" customHeight="1">
      <c r="A49" s="8">
        <v>22000000</v>
      </c>
      <c r="B49" s="5" t="s">
        <v>189</v>
      </c>
      <c r="C49" s="9">
        <f>C50+C61+C63</f>
        <v>47569800</v>
      </c>
      <c r="D49" s="9">
        <f>D50+D61+D63</f>
        <v>37213153.539999999</v>
      </c>
      <c r="E49" s="14">
        <f t="shared" si="0"/>
        <v>78.228526375978035</v>
      </c>
      <c r="F49" s="9">
        <f>F50+F61+F63</f>
        <v>0</v>
      </c>
      <c r="G49" s="9">
        <f>G50+G61+G63</f>
        <v>0</v>
      </c>
      <c r="H49" s="9">
        <f>H50+H61+H63</f>
        <v>0</v>
      </c>
      <c r="I49" s="14">
        <f t="shared" si="1"/>
        <v>0</v>
      </c>
      <c r="J49" s="9">
        <f>J50+J61+J63</f>
        <v>47569800</v>
      </c>
      <c r="K49" s="9">
        <f>K50+K61+K63</f>
        <v>37213153.539999999</v>
      </c>
      <c r="L49" s="15">
        <f t="shared" si="2"/>
        <v>78.228526375978035</v>
      </c>
    </row>
    <row r="50" spans="1:12" s="2" customFormat="1" ht="26.45" customHeight="1">
      <c r="A50" s="8">
        <v>22010000</v>
      </c>
      <c r="B50" s="5" t="s">
        <v>190</v>
      </c>
      <c r="C50" s="9">
        <f>SUM(C51:C60)</f>
        <v>39032600</v>
      </c>
      <c r="D50" s="9">
        <f>SUM(D51:D60)</f>
        <v>29160771.639999997</v>
      </c>
      <c r="E50" s="14">
        <f t="shared" si="0"/>
        <v>74.708760472015683</v>
      </c>
      <c r="F50" s="9">
        <f>SUM(F51:F60)</f>
        <v>0</v>
      </c>
      <c r="G50" s="9">
        <f>SUM(G51:G60)</f>
        <v>0</v>
      </c>
      <c r="H50" s="9">
        <f>SUM(H51:H60)</f>
        <v>0</v>
      </c>
      <c r="I50" s="14">
        <f t="shared" si="1"/>
        <v>0</v>
      </c>
      <c r="J50" s="9">
        <f>SUM(J51:J60)</f>
        <v>39032600</v>
      </c>
      <c r="K50" s="9">
        <f>SUM(K51:K60)</f>
        <v>29160771.639999997</v>
      </c>
      <c r="L50" s="15">
        <f t="shared" si="2"/>
        <v>74.708760472015683</v>
      </c>
    </row>
    <row r="51" spans="1:12" ht="102" customHeight="1">
      <c r="A51" s="10">
        <v>22010200</v>
      </c>
      <c r="B51" s="4" t="s">
        <v>204</v>
      </c>
      <c r="C51" s="261">
        <v>48000</v>
      </c>
      <c r="D51" s="261">
        <v>15463.44</v>
      </c>
      <c r="E51" s="16">
        <f t="shared" si="0"/>
        <v>32.215500000000006</v>
      </c>
      <c r="F51" s="12"/>
      <c r="G51" s="12"/>
      <c r="H51" s="12"/>
      <c r="I51" s="16">
        <f t="shared" si="1"/>
        <v>0</v>
      </c>
      <c r="J51" s="12">
        <f t="shared" ref="J51:J60" si="10">C51+G51</f>
        <v>48000</v>
      </c>
      <c r="K51" s="12">
        <f t="shared" ref="K51:K60" si="11">D51+H51</f>
        <v>15463.44</v>
      </c>
      <c r="L51" s="17">
        <f t="shared" si="2"/>
        <v>32.215500000000006</v>
      </c>
    </row>
    <row r="52" spans="1:12" ht="88.9" customHeight="1">
      <c r="A52" s="10">
        <v>22010500</v>
      </c>
      <c r="B52" s="4" t="s">
        <v>205</v>
      </c>
      <c r="C52" s="261">
        <v>35000</v>
      </c>
      <c r="D52" s="261">
        <v>121560</v>
      </c>
      <c r="E52" s="16">
        <f t="shared" si="0"/>
        <v>347.31428571428575</v>
      </c>
      <c r="F52" s="12"/>
      <c r="G52" s="12"/>
      <c r="H52" s="12"/>
      <c r="I52" s="16">
        <f t="shared" si="1"/>
        <v>0</v>
      </c>
      <c r="J52" s="12">
        <f t="shared" si="10"/>
        <v>35000</v>
      </c>
      <c r="K52" s="12">
        <f t="shared" si="11"/>
        <v>121560</v>
      </c>
      <c r="L52" s="17">
        <f t="shared" si="2"/>
        <v>347.31428571428575</v>
      </c>
    </row>
    <row r="53" spans="1:12" ht="78.75">
      <c r="A53" s="10">
        <v>22010900</v>
      </c>
      <c r="B53" s="4" t="s">
        <v>206</v>
      </c>
      <c r="C53" s="261">
        <v>0</v>
      </c>
      <c r="D53" s="261">
        <v>28320</v>
      </c>
      <c r="E53" s="16">
        <f t="shared" si="0"/>
        <v>0</v>
      </c>
      <c r="F53" s="12"/>
      <c r="G53" s="12"/>
      <c r="H53" s="12"/>
      <c r="I53" s="16">
        <f t="shared" si="1"/>
        <v>0</v>
      </c>
      <c r="J53" s="12">
        <f t="shared" si="10"/>
        <v>0</v>
      </c>
      <c r="K53" s="12">
        <f t="shared" si="11"/>
        <v>28320</v>
      </c>
      <c r="L53" s="17">
        <f t="shared" si="2"/>
        <v>0</v>
      </c>
    </row>
    <row r="54" spans="1:12" ht="52.9" customHeight="1">
      <c r="A54" s="10">
        <v>22011000</v>
      </c>
      <c r="B54" s="4" t="s">
        <v>207</v>
      </c>
      <c r="C54" s="261">
        <v>14700000</v>
      </c>
      <c r="D54" s="261">
        <v>10054383.699999999</v>
      </c>
      <c r="E54" s="16">
        <f t="shared" si="0"/>
        <v>68.397168027210881</v>
      </c>
      <c r="F54" s="12"/>
      <c r="G54" s="12"/>
      <c r="H54" s="12"/>
      <c r="I54" s="16">
        <f t="shared" si="1"/>
        <v>0</v>
      </c>
      <c r="J54" s="12">
        <f t="shared" si="10"/>
        <v>14700000</v>
      </c>
      <c r="K54" s="12">
        <f t="shared" si="11"/>
        <v>10054383.699999999</v>
      </c>
      <c r="L54" s="17">
        <f t="shared" si="2"/>
        <v>68.397168027210881</v>
      </c>
    </row>
    <row r="55" spans="1:12" ht="52.9" customHeight="1">
      <c r="A55" s="10">
        <v>22011100</v>
      </c>
      <c r="B55" s="4" t="s">
        <v>208</v>
      </c>
      <c r="C55" s="261">
        <v>20300000</v>
      </c>
      <c r="D55" s="261">
        <v>16147420.33</v>
      </c>
      <c r="E55" s="16">
        <f t="shared" si="0"/>
        <v>79.543942512315269</v>
      </c>
      <c r="F55" s="12"/>
      <c r="G55" s="12"/>
      <c r="H55" s="12"/>
      <c r="I55" s="16">
        <f t="shared" si="1"/>
        <v>0</v>
      </c>
      <c r="J55" s="12">
        <f t="shared" si="10"/>
        <v>20300000</v>
      </c>
      <c r="K55" s="12">
        <f t="shared" si="11"/>
        <v>16147420.33</v>
      </c>
      <c r="L55" s="17">
        <f t="shared" si="2"/>
        <v>79.543942512315269</v>
      </c>
    </row>
    <row r="56" spans="1:12" ht="47.25">
      <c r="A56" s="10">
        <v>22011800</v>
      </c>
      <c r="B56" s="4" t="s">
        <v>209</v>
      </c>
      <c r="C56" s="261">
        <v>1678800</v>
      </c>
      <c r="D56" s="261">
        <v>938753</v>
      </c>
      <c r="E56" s="16">
        <f t="shared" si="0"/>
        <v>55.918096259232783</v>
      </c>
      <c r="F56" s="12"/>
      <c r="G56" s="12"/>
      <c r="H56" s="12"/>
      <c r="I56" s="16">
        <f t="shared" si="1"/>
        <v>0</v>
      </c>
      <c r="J56" s="12">
        <f t="shared" si="10"/>
        <v>1678800</v>
      </c>
      <c r="K56" s="12">
        <f t="shared" si="11"/>
        <v>938753</v>
      </c>
      <c r="L56" s="17">
        <f t="shared" si="2"/>
        <v>55.918096259232783</v>
      </c>
    </row>
    <row r="57" spans="1:12" ht="31.5">
      <c r="A57" s="10">
        <v>22013100</v>
      </c>
      <c r="B57" s="263" t="s">
        <v>651</v>
      </c>
      <c r="C57" s="261">
        <v>0</v>
      </c>
      <c r="D57" s="261">
        <v>1200</v>
      </c>
      <c r="E57" s="16">
        <f t="shared" si="0"/>
        <v>0</v>
      </c>
      <c r="F57" s="12"/>
      <c r="G57" s="12"/>
      <c r="H57" s="12"/>
      <c r="I57" s="16">
        <f t="shared" si="1"/>
        <v>0</v>
      </c>
      <c r="J57" s="12">
        <f>C57+G57</f>
        <v>0</v>
      </c>
      <c r="K57" s="12">
        <f>D57+H57</f>
        <v>1200</v>
      </c>
      <c r="L57" s="17">
        <f>IF(J57=0,0,K57/J57*100)</f>
        <v>0</v>
      </c>
    </row>
    <row r="58" spans="1:12" ht="31.5">
      <c r="A58" s="75">
        <v>22013200</v>
      </c>
      <c r="B58" s="71" t="s">
        <v>210</v>
      </c>
      <c r="C58" s="261">
        <v>950000</v>
      </c>
      <c r="D58" s="261">
        <v>670700</v>
      </c>
      <c r="E58" s="16">
        <f t="shared" si="0"/>
        <v>70.599999999999994</v>
      </c>
      <c r="F58" s="12"/>
      <c r="G58" s="12"/>
      <c r="H58" s="12"/>
      <c r="I58" s="16">
        <f t="shared" si="1"/>
        <v>0</v>
      </c>
      <c r="J58" s="12">
        <f t="shared" si="10"/>
        <v>950000</v>
      </c>
      <c r="K58" s="12">
        <f t="shared" si="11"/>
        <v>670700</v>
      </c>
      <c r="L58" s="17">
        <f t="shared" si="2"/>
        <v>70.599999999999994</v>
      </c>
    </row>
    <row r="59" spans="1:12" ht="31.5">
      <c r="A59" s="10">
        <v>22013300</v>
      </c>
      <c r="B59" s="4" t="s">
        <v>211</v>
      </c>
      <c r="C59" s="261">
        <v>720000</v>
      </c>
      <c r="D59" s="261">
        <v>716770.45</v>
      </c>
      <c r="E59" s="16">
        <f t="shared" si="0"/>
        <v>99.551451388888879</v>
      </c>
      <c r="F59" s="12"/>
      <c r="G59" s="12"/>
      <c r="H59" s="12"/>
      <c r="I59" s="16">
        <f t="shared" si="1"/>
        <v>0</v>
      </c>
      <c r="J59" s="12">
        <f t="shared" si="10"/>
        <v>720000</v>
      </c>
      <c r="K59" s="12">
        <f t="shared" si="11"/>
        <v>716770.45</v>
      </c>
      <c r="L59" s="17">
        <f t="shared" si="2"/>
        <v>99.551451388888879</v>
      </c>
    </row>
    <row r="60" spans="1:12" ht="31.5">
      <c r="A60" s="10">
        <v>22013400</v>
      </c>
      <c r="B60" s="4" t="s">
        <v>212</v>
      </c>
      <c r="C60" s="261">
        <v>600800</v>
      </c>
      <c r="D60" s="261">
        <v>466200.72</v>
      </c>
      <c r="E60" s="16">
        <f t="shared" si="0"/>
        <v>77.596657789613843</v>
      </c>
      <c r="F60" s="12"/>
      <c r="G60" s="12"/>
      <c r="H60" s="12"/>
      <c r="I60" s="16">
        <f t="shared" si="1"/>
        <v>0</v>
      </c>
      <c r="J60" s="12">
        <f t="shared" si="10"/>
        <v>600800</v>
      </c>
      <c r="K60" s="12">
        <f t="shared" si="11"/>
        <v>466200.72</v>
      </c>
      <c r="L60" s="17">
        <f t="shared" si="2"/>
        <v>77.596657789613843</v>
      </c>
    </row>
    <row r="61" spans="1:12" s="2" customFormat="1" ht="57" customHeight="1">
      <c r="A61" s="8">
        <v>22080000</v>
      </c>
      <c r="B61" s="5" t="s">
        <v>244</v>
      </c>
      <c r="C61" s="9">
        <f>C62</f>
        <v>8536500</v>
      </c>
      <c r="D61" s="9">
        <f t="shared" ref="D61:K61" si="12">D62</f>
        <v>8051481.9000000004</v>
      </c>
      <c r="E61" s="14">
        <f t="shared" si="0"/>
        <v>94.31830258302584</v>
      </c>
      <c r="F61" s="9">
        <f t="shared" si="12"/>
        <v>0</v>
      </c>
      <c r="G61" s="9">
        <f t="shared" si="12"/>
        <v>0</v>
      </c>
      <c r="H61" s="9">
        <f t="shared" si="12"/>
        <v>0</v>
      </c>
      <c r="I61" s="14">
        <f t="shared" si="1"/>
        <v>0</v>
      </c>
      <c r="J61" s="9">
        <f t="shared" si="12"/>
        <v>8536500</v>
      </c>
      <c r="K61" s="9">
        <f t="shared" si="12"/>
        <v>8051481.9000000004</v>
      </c>
      <c r="L61" s="15">
        <f t="shared" si="2"/>
        <v>94.31830258302584</v>
      </c>
    </row>
    <row r="62" spans="1:12" ht="83.45" customHeight="1">
      <c r="A62" s="10">
        <v>22080400</v>
      </c>
      <c r="B62" s="4" t="s">
        <v>245</v>
      </c>
      <c r="C62" s="73">
        <v>8536500</v>
      </c>
      <c r="D62" s="73">
        <v>8051481.9000000004</v>
      </c>
      <c r="E62" s="16">
        <f t="shared" si="0"/>
        <v>94.31830258302584</v>
      </c>
      <c r="F62" s="12"/>
      <c r="G62" s="12"/>
      <c r="H62" s="12"/>
      <c r="I62" s="16">
        <f t="shared" si="1"/>
        <v>0</v>
      </c>
      <c r="J62" s="12">
        <f>C62+G62</f>
        <v>8536500</v>
      </c>
      <c r="K62" s="12">
        <f>D62+H62</f>
        <v>8051481.9000000004</v>
      </c>
      <c r="L62" s="17">
        <f t="shared" si="2"/>
        <v>94.31830258302584</v>
      </c>
    </row>
    <row r="63" spans="1:12" s="2" customFormat="1" ht="124.15" customHeight="1">
      <c r="A63" s="8">
        <v>22130000</v>
      </c>
      <c r="B63" s="6" t="s">
        <v>246</v>
      </c>
      <c r="C63" s="135">
        <v>700</v>
      </c>
      <c r="D63" s="135">
        <v>900</v>
      </c>
      <c r="E63" s="14">
        <f t="shared" si="0"/>
        <v>128.57142857142858</v>
      </c>
      <c r="F63" s="13"/>
      <c r="G63" s="13"/>
      <c r="H63" s="13"/>
      <c r="I63" s="14">
        <f t="shared" si="1"/>
        <v>0</v>
      </c>
      <c r="J63" s="13">
        <f>C63+G63</f>
        <v>700</v>
      </c>
      <c r="K63" s="13">
        <f>D63+H63</f>
        <v>900</v>
      </c>
      <c r="L63" s="15">
        <f t="shared" si="2"/>
        <v>128.57142857142858</v>
      </c>
    </row>
    <row r="64" spans="1:12" s="2" customFormat="1" ht="15.75">
      <c r="A64" s="8">
        <v>24000000</v>
      </c>
      <c r="B64" s="5" t="s">
        <v>247</v>
      </c>
      <c r="C64" s="9">
        <f>C65+C69</f>
        <v>5500000</v>
      </c>
      <c r="D64" s="9">
        <f>D65+D69</f>
        <v>2821124.16</v>
      </c>
      <c r="E64" s="14">
        <f t="shared" si="0"/>
        <v>51.293166545454547</v>
      </c>
      <c r="F64" s="9">
        <f>F65+F69</f>
        <v>1889000</v>
      </c>
      <c r="G64" s="9">
        <f>G65+G69</f>
        <v>1889000</v>
      </c>
      <c r="H64" s="9">
        <f>H65+H69</f>
        <v>4638661.0999999996</v>
      </c>
      <c r="I64" s="14">
        <f t="shared" si="1"/>
        <v>245.56173107464267</v>
      </c>
      <c r="J64" s="9">
        <f>J65+J69</f>
        <v>7389000</v>
      </c>
      <c r="K64" s="9">
        <f>K65+K69</f>
        <v>7459785.2599999988</v>
      </c>
      <c r="L64" s="15">
        <f t="shared" si="2"/>
        <v>100.95798159426172</v>
      </c>
    </row>
    <row r="65" spans="1:13" s="2" customFormat="1" ht="15.75">
      <c r="A65" s="8">
        <v>24060000</v>
      </c>
      <c r="B65" s="5" t="s">
        <v>248</v>
      </c>
      <c r="C65" s="9">
        <f>SUM(C66:C68)</f>
        <v>5500000</v>
      </c>
      <c r="D65" s="9">
        <f>SUM(D66:D68)</f>
        <v>2821124.16</v>
      </c>
      <c r="E65" s="14">
        <f t="shared" si="0"/>
        <v>51.293166545454547</v>
      </c>
      <c r="F65" s="9">
        <f>SUM(F66:F68)</f>
        <v>1746000</v>
      </c>
      <c r="G65" s="9">
        <f>SUM(G66:G68)</f>
        <v>1746000</v>
      </c>
      <c r="H65" s="9">
        <f>SUM(H66:H68)</f>
        <v>4532898.71</v>
      </c>
      <c r="I65" s="14">
        <f t="shared" si="1"/>
        <v>259.61619186712483</v>
      </c>
      <c r="J65" s="9">
        <f>SUM(J66:J68)</f>
        <v>7246000</v>
      </c>
      <c r="K65" s="9">
        <f>SUM(K66:K68)</f>
        <v>7354022.8699999992</v>
      </c>
      <c r="L65" s="15">
        <f t="shared" si="2"/>
        <v>101.49079312724261</v>
      </c>
    </row>
    <row r="66" spans="1:13" ht="15.75">
      <c r="A66" s="10">
        <v>24060300</v>
      </c>
      <c r="B66" s="4" t="s">
        <v>248</v>
      </c>
      <c r="C66" s="73">
        <v>5500000</v>
      </c>
      <c r="D66" s="73">
        <v>2821124.16</v>
      </c>
      <c r="E66" s="16">
        <f t="shared" si="0"/>
        <v>51.293166545454547</v>
      </c>
      <c r="F66" s="12"/>
      <c r="G66" s="12"/>
      <c r="H66" s="12"/>
      <c r="I66" s="16">
        <f t="shared" si="1"/>
        <v>0</v>
      </c>
      <c r="J66" s="12">
        <f t="shared" ref="J66:K68" si="13">C66+G66</f>
        <v>5500000</v>
      </c>
      <c r="K66" s="12">
        <f t="shared" si="13"/>
        <v>2821124.16</v>
      </c>
      <c r="L66" s="17">
        <f t="shared" si="2"/>
        <v>51.293166545454547</v>
      </c>
    </row>
    <row r="67" spans="1:13" ht="31.5">
      <c r="A67" s="10">
        <v>24061600</v>
      </c>
      <c r="B67" s="4" t="s">
        <v>543</v>
      </c>
      <c r="C67" s="73"/>
      <c r="D67" s="73"/>
      <c r="E67" s="16">
        <f t="shared" si="0"/>
        <v>0</v>
      </c>
      <c r="F67" s="12"/>
      <c r="G67" s="12"/>
      <c r="H67" s="261">
        <v>44309.82</v>
      </c>
      <c r="I67" s="16">
        <f t="shared" si="1"/>
        <v>0</v>
      </c>
      <c r="J67" s="12">
        <f t="shared" si="13"/>
        <v>0</v>
      </c>
      <c r="K67" s="12">
        <f t="shared" si="13"/>
        <v>44309.82</v>
      </c>
      <c r="L67" s="17">
        <f>IF(J67=0,0,K67/J67*100)</f>
        <v>0</v>
      </c>
    </row>
    <row r="68" spans="1:13" ht="73.150000000000006" customHeight="1">
      <c r="A68" s="10">
        <v>24062100</v>
      </c>
      <c r="B68" s="4" t="s">
        <v>249</v>
      </c>
      <c r="C68" s="12"/>
      <c r="D68" s="12"/>
      <c r="E68" s="16">
        <f t="shared" si="0"/>
        <v>0</v>
      </c>
      <c r="F68" s="73">
        <v>1746000</v>
      </c>
      <c r="G68" s="73">
        <v>1746000</v>
      </c>
      <c r="H68" s="261">
        <v>4488588.8899999997</v>
      </c>
      <c r="I68" s="16">
        <f t="shared" si="1"/>
        <v>257.07840148911794</v>
      </c>
      <c r="J68" s="12">
        <f t="shared" si="13"/>
        <v>1746000</v>
      </c>
      <c r="K68" s="12">
        <f t="shared" si="13"/>
        <v>4488588.8899999997</v>
      </c>
      <c r="L68" s="17">
        <f t="shared" si="2"/>
        <v>257.07840148911794</v>
      </c>
    </row>
    <row r="69" spans="1:13" s="2" customFormat="1" ht="31.5">
      <c r="A69" s="8">
        <v>24110000</v>
      </c>
      <c r="B69" s="5" t="s">
        <v>250</v>
      </c>
      <c r="C69" s="13">
        <f>C70</f>
        <v>0</v>
      </c>
      <c r="D69" s="13">
        <f t="shared" ref="D69:K69" si="14">D70</f>
        <v>0</v>
      </c>
      <c r="E69" s="14">
        <f t="shared" ref="E69:E111" si="15">IF(C69=0,0,D69/C69*100)</f>
        <v>0</v>
      </c>
      <c r="F69" s="13">
        <f t="shared" si="14"/>
        <v>143000</v>
      </c>
      <c r="G69" s="13">
        <f t="shared" si="14"/>
        <v>143000</v>
      </c>
      <c r="H69" s="13">
        <f t="shared" si="14"/>
        <v>105762.39</v>
      </c>
      <c r="I69" s="14">
        <f t="shared" ref="I69:I111" si="16">IF(G69=0,0,H69/G69*100)</f>
        <v>73.959713286713296</v>
      </c>
      <c r="J69" s="13">
        <f t="shared" si="14"/>
        <v>143000</v>
      </c>
      <c r="K69" s="13">
        <f t="shared" si="14"/>
        <v>105762.39</v>
      </c>
      <c r="L69" s="15">
        <f t="shared" si="2"/>
        <v>73.959713286713296</v>
      </c>
    </row>
    <row r="70" spans="1:13" ht="85.15" customHeight="1">
      <c r="A70" s="10">
        <v>24110900</v>
      </c>
      <c r="B70" s="4" t="s">
        <v>321</v>
      </c>
      <c r="C70" s="12"/>
      <c r="D70" s="12"/>
      <c r="E70" s="16">
        <f t="shared" si="15"/>
        <v>0</v>
      </c>
      <c r="F70" s="73">
        <v>143000</v>
      </c>
      <c r="G70" s="73">
        <v>143000</v>
      </c>
      <c r="H70" s="73">
        <v>105762.39</v>
      </c>
      <c r="I70" s="16">
        <f t="shared" si="16"/>
        <v>73.959713286713296</v>
      </c>
      <c r="J70" s="12">
        <f>C70+G70</f>
        <v>143000</v>
      </c>
      <c r="K70" s="12">
        <f>D70+H70</f>
        <v>105762.39</v>
      </c>
      <c r="L70" s="17">
        <f t="shared" ref="L70:L95" si="17">IF(J70=0,0,K70/J70*100)</f>
        <v>73.959713286713296</v>
      </c>
    </row>
    <row r="71" spans="1:13" s="2" customFormat="1" ht="22.9" customHeight="1">
      <c r="A71" s="8">
        <v>25000000</v>
      </c>
      <c r="B71" s="5" t="s">
        <v>322</v>
      </c>
      <c r="C71" s="13">
        <f>C72+C77</f>
        <v>0</v>
      </c>
      <c r="D71" s="13">
        <f t="shared" ref="D71:K71" si="18">D72+D77</f>
        <v>0</v>
      </c>
      <c r="E71" s="14">
        <f t="shared" si="15"/>
        <v>0</v>
      </c>
      <c r="F71" s="80">
        <f t="shared" si="18"/>
        <v>117133700</v>
      </c>
      <c r="G71" s="80">
        <f t="shared" si="18"/>
        <v>236142034.97</v>
      </c>
      <c r="H71" s="80">
        <f t="shared" si="18"/>
        <v>199296081.87</v>
      </c>
      <c r="I71" s="14">
        <f t="shared" si="16"/>
        <v>84.396698747564784</v>
      </c>
      <c r="J71" s="13">
        <f t="shared" si="18"/>
        <v>236142034.97</v>
      </c>
      <c r="K71" s="13">
        <f t="shared" si="18"/>
        <v>199296081.87</v>
      </c>
      <c r="L71" s="15">
        <f t="shared" si="17"/>
        <v>84.396698747564784</v>
      </c>
    </row>
    <row r="72" spans="1:13" s="2" customFormat="1" ht="55.15" customHeight="1">
      <c r="A72" s="8">
        <v>25010000</v>
      </c>
      <c r="B72" s="5" t="s">
        <v>323</v>
      </c>
      <c r="C72" s="13">
        <f>SUM(C73:C76)</f>
        <v>0</v>
      </c>
      <c r="D72" s="13">
        <f t="shared" ref="D72:K72" si="19">SUM(D73:D76)</f>
        <v>0</v>
      </c>
      <c r="E72" s="14">
        <f t="shared" si="15"/>
        <v>0</v>
      </c>
      <c r="F72" s="80">
        <f t="shared" si="19"/>
        <v>69390700</v>
      </c>
      <c r="G72" s="80">
        <f t="shared" si="19"/>
        <v>78715862.689999998</v>
      </c>
      <c r="H72" s="80">
        <f t="shared" si="19"/>
        <v>70884914.680000007</v>
      </c>
      <c r="I72" s="14">
        <f t="shared" si="16"/>
        <v>90.051626517973958</v>
      </c>
      <c r="J72" s="13">
        <f t="shared" si="19"/>
        <v>78715862.689999998</v>
      </c>
      <c r="K72" s="13">
        <f t="shared" si="19"/>
        <v>70884914.680000007</v>
      </c>
      <c r="L72" s="15">
        <f t="shared" si="17"/>
        <v>90.051626517973958</v>
      </c>
    </row>
    <row r="73" spans="1:13" ht="47.25">
      <c r="A73" s="10">
        <v>25010100</v>
      </c>
      <c r="B73" s="4" t="s">
        <v>324</v>
      </c>
      <c r="C73" s="12"/>
      <c r="D73" s="12"/>
      <c r="E73" s="16">
        <f t="shared" si="15"/>
        <v>0</v>
      </c>
      <c r="F73" s="261">
        <v>49350600</v>
      </c>
      <c r="G73" s="261">
        <v>54355736.289999999</v>
      </c>
      <c r="H73" s="261">
        <v>50366448.030000001</v>
      </c>
      <c r="I73" s="16">
        <f t="shared" si="16"/>
        <v>92.660777808773943</v>
      </c>
      <c r="J73" s="12">
        <f t="shared" ref="J73:K76" si="20">C73+G73</f>
        <v>54355736.289999999</v>
      </c>
      <c r="K73" s="12">
        <f t="shared" si="20"/>
        <v>50366448.030000001</v>
      </c>
      <c r="L73" s="17">
        <f t="shared" si="17"/>
        <v>92.660777808773943</v>
      </c>
    </row>
    <row r="74" spans="1:13" ht="31.5">
      <c r="A74" s="10">
        <v>25010200</v>
      </c>
      <c r="B74" s="4" t="s">
        <v>376</v>
      </c>
      <c r="C74" s="12"/>
      <c r="D74" s="12"/>
      <c r="E74" s="16">
        <f t="shared" si="15"/>
        <v>0</v>
      </c>
      <c r="F74" s="261">
        <v>17247100</v>
      </c>
      <c r="G74" s="261">
        <v>21016203.600000001</v>
      </c>
      <c r="H74" s="261">
        <v>14624722.470000001</v>
      </c>
      <c r="I74" s="16">
        <f t="shared" si="16"/>
        <v>69.587841592855526</v>
      </c>
      <c r="J74" s="12">
        <f t="shared" si="20"/>
        <v>21016203.600000001</v>
      </c>
      <c r="K74" s="12">
        <f t="shared" si="20"/>
        <v>14624722.470000001</v>
      </c>
      <c r="L74" s="17">
        <f t="shared" si="17"/>
        <v>69.587841592855526</v>
      </c>
    </row>
    <row r="75" spans="1:13" ht="63">
      <c r="A75" s="10">
        <v>25010300</v>
      </c>
      <c r="B75" s="4" t="s">
        <v>377</v>
      </c>
      <c r="C75" s="12"/>
      <c r="D75" s="12"/>
      <c r="E75" s="16">
        <f t="shared" si="15"/>
        <v>0</v>
      </c>
      <c r="F75" s="261">
        <v>2776000</v>
      </c>
      <c r="G75" s="261">
        <v>3127651.8</v>
      </c>
      <c r="H75" s="261">
        <v>5654882.4000000004</v>
      </c>
      <c r="I75" s="16">
        <f t="shared" si="16"/>
        <v>180.80281187311198</v>
      </c>
      <c r="J75" s="12">
        <f t="shared" si="20"/>
        <v>3127651.8</v>
      </c>
      <c r="K75" s="12">
        <f t="shared" si="20"/>
        <v>5654882.4000000004</v>
      </c>
      <c r="L75" s="17">
        <f t="shared" si="17"/>
        <v>180.80281187311198</v>
      </c>
    </row>
    <row r="76" spans="1:13" ht="47.25">
      <c r="A76" s="10">
        <v>25010400</v>
      </c>
      <c r="B76" s="4" t="s">
        <v>378</v>
      </c>
      <c r="C76" s="12"/>
      <c r="D76" s="12"/>
      <c r="E76" s="16">
        <f t="shared" si="15"/>
        <v>0</v>
      </c>
      <c r="F76" s="261">
        <v>17000</v>
      </c>
      <c r="G76" s="261">
        <v>216271</v>
      </c>
      <c r="H76" s="261">
        <v>238861.78</v>
      </c>
      <c r="I76" s="16">
        <f t="shared" si="16"/>
        <v>110.44558909886209</v>
      </c>
      <c r="J76" s="12">
        <f t="shared" si="20"/>
        <v>216271</v>
      </c>
      <c r="K76" s="12">
        <f t="shared" si="20"/>
        <v>238861.78</v>
      </c>
      <c r="L76" s="17">
        <f t="shared" si="17"/>
        <v>110.44558909886209</v>
      </c>
    </row>
    <row r="77" spans="1:13" s="2" customFormat="1" ht="36" customHeight="1">
      <c r="A77" s="8">
        <v>25020000</v>
      </c>
      <c r="B77" s="5" t="s">
        <v>379</v>
      </c>
      <c r="C77" s="13">
        <f>SUM(C78:C79)</f>
        <v>0</v>
      </c>
      <c r="D77" s="13">
        <f t="shared" ref="D77:K77" si="21">SUM(D78:D79)</f>
        <v>0</v>
      </c>
      <c r="E77" s="14">
        <f t="shared" si="15"/>
        <v>0</v>
      </c>
      <c r="F77" s="80">
        <f t="shared" si="21"/>
        <v>47743000</v>
      </c>
      <c r="G77" s="80">
        <f t="shared" si="21"/>
        <v>157426172.28</v>
      </c>
      <c r="H77" s="80">
        <f t="shared" si="21"/>
        <v>128411167.19</v>
      </c>
      <c r="I77" s="14">
        <f t="shared" si="16"/>
        <v>81.569135125515473</v>
      </c>
      <c r="J77" s="13">
        <f t="shared" si="21"/>
        <v>157426172.28</v>
      </c>
      <c r="K77" s="13">
        <f t="shared" si="21"/>
        <v>128411167.19</v>
      </c>
      <c r="L77" s="15">
        <f t="shared" si="17"/>
        <v>81.569135125515473</v>
      </c>
      <c r="M77" s="76"/>
    </row>
    <row r="78" spans="1:13" ht="29.45" customHeight="1">
      <c r="A78" s="10">
        <v>25020100</v>
      </c>
      <c r="B78" s="4" t="s">
        <v>139</v>
      </c>
      <c r="C78" s="12"/>
      <c r="D78" s="12"/>
      <c r="E78" s="16">
        <f t="shared" si="15"/>
        <v>0</v>
      </c>
      <c r="F78" s="261">
        <v>0</v>
      </c>
      <c r="G78" s="261">
        <v>107524118.28</v>
      </c>
      <c r="H78" s="261">
        <v>95182389.590000004</v>
      </c>
      <c r="I78" s="16">
        <f t="shared" si="16"/>
        <v>88.521897331107326</v>
      </c>
      <c r="J78" s="12">
        <f>C78+G78</f>
        <v>107524118.28</v>
      </c>
      <c r="K78" s="12">
        <f>D78+H78</f>
        <v>95182389.590000004</v>
      </c>
      <c r="L78" s="17">
        <f t="shared" si="17"/>
        <v>88.521897331107326</v>
      </c>
    </row>
    <row r="79" spans="1:13" ht="111" customHeight="1">
      <c r="A79" s="10">
        <v>25020200</v>
      </c>
      <c r="B79" s="4" t="s">
        <v>140</v>
      </c>
      <c r="C79" s="12"/>
      <c r="D79" s="12"/>
      <c r="E79" s="16">
        <f t="shared" si="15"/>
        <v>0</v>
      </c>
      <c r="F79" s="261">
        <v>47743000</v>
      </c>
      <c r="G79" s="261">
        <v>49902054</v>
      </c>
      <c r="H79" s="261">
        <v>33228777.600000001</v>
      </c>
      <c r="I79" s="16">
        <f t="shared" si="16"/>
        <v>66.587995756647615</v>
      </c>
      <c r="J79" s="12">
        <f>C79+G79</f>
        <v>49902054</v>
      </c>
      <c r="K79" s="12">
        <f>D79+H79</f>
        <v>33228777.600000001</v>
      </c>
      <c r="L79" s="17">
        <f t="shared" si="17"/>
        <v>66.587995756647615</v>
      </c>
    </row>
    <row r="80" spans="1:13" ht="34.5" customHeight="1">
      <c r="A80" s="8">
        <v>30000000</v>
      </c>
      <c r="B80" s="190" t="s">
        <v>544</v>
      </c>
      <c r="C80" s="13">
        <f>C81</f>
        <v>0</v>
      </c>
      <c r="D80" s="13">
        <f>D81</f>
        <v>0</v>
      </c>
      <c r="E80" s="14">
        <f t="shared" si="15"/>
        <v>0</v>
      </c>
      <c r="F80" s="13">
        <f>F81+F83</f>
        <v>5304909.4800000004</v>
      </c>
      <c r="G80" s="13">
        <f>G81+G83</f>
        <v>5304909.4800000004</v>
      </c>
      <c r="H80" s="13">
        <f>H81+H83</f>
        <v>5490639.6600000001</v>
      </c>
      <c r="I80" s="14">
        <f t="shared" si="16"/>
        <v>103.50109989058663</v>
      </c>
      <c r="J80" s="13">
        <f>J81+J83</f>
        <v>5304909.4800000004</v>
      </c>
      <c r="K80" s="13">
        <f>K81+K83</f>
        <v>5490639.6600000001</v>
      </c>
      <c r="L80" s="15">
        <f t="shared" si="17"/>
        <v>103.50109989058663</v>
      </c>
    </row>
    <row r="81" spans="1:13" ht="34.5" customHeight="1">
      <c r="A81" s="8">
        <v>31000000</v>
      </c>
      <c r="B81" s="190" t="s">
        <v>545</v>
      </c>
      <c r="C81" s="13">
        <f>C82</f>
        <v>0</v>
      </c>
      <c r="D81" s="13">
        <f>D82</f>
        <v>0</v>
      </c>
      <c r="E81" s="14">
        <f t="shared" si="15"/>
        <v>0</v>
      </c>
      <c r="F81" s="13">
        <f>F82</f>
        <v>5291400</v>
      </c>
      <c r="G81" s="13">
        <f>G82</f>
        <v>5291400</v>
      </c>
      <c r="H81" s="13">
        <f>H82</f>
        <v>5291432.66</v>
      </c>
      <c r="I81" s="14">
        <f t="shared" si="16"/>
        <v>100.00061722795479</v>
      </c>
      <c r="J81" s="13">
        <f>C81+G81</f>
        <v>5291400</v>
      </c>
      <c r="K81" s="13">
        <f>D81+H81</f>
        <v>5291432.66</v>
      </c>
      <c r="L81" s="15">
        <f t="shared" si="17"/>
        <v>100.00061722795479</v>
      </c>
    </row>
    <row r="82" spans="1:13" ht="47.25">
      <c r="A82" s="10">
        <v>31030000</v>
      </c>
      <c r="B82" s="189" t="s">
        <v>546</v>
      </c>
      <c r="C82" s="12"/>
      <c r="D82" s="12"/>
      <c r="E82" s="16">
        <f t="shared" si="15"/>
        <v>0</v>
      </c>
      <c r="F82" s="261">
        <v>5291400</v>
      </c>
      <c r="G82" s="261">
        <v>5291400</v>
      </c>
      <c r="H82" s="261">
        <v>5291432.66</v>
      </c>
      <c r="I82" s="16">
        <f t="shared" si="16"/>
        <v>100.00061722795479</v>
      </c>
      <c r="J82" s="12">
        <f>C82+G82</f>
        <v>5291400</v>
      </c>
      <c r="K82" s="12">
        <f>D82+H82</f>
        <v>5291432.66</v>
      </c>
      <c r="L82" s="17">
        <f t="shared" si="17"/>
        <v>100.00061722795479</v>
      </c>
    </row>
    <row r="83" spans="1:13" ht="31.5">
      <c r="A83" s="266" t="s">
        <v>659</v>
      </c>
      <c r="B83" s="264" t="s">
        <v>656</v>
      </c>
      <c r="C83" s="13"/>
      <c r="D83" s="13"/>
      <c r="E83" s="14">
        <f t="shared" si="15"/>
        <v>0</v>
      </c>
      <c r="F83" s="262">
        <f t="shared" ref="F83:H84" si="22">F84</f>
        <v>13509.48</v>
      </c>
      <c r="G83" s="262">
        <f t="shared" si="22"/>
        <v>13509.48</v>
      </c>
      <c r="H83" s="262">
        <f t="shared" si="22"/>
        <v>199207</v>
      </c>
      <c r="I83" s="14">
        <f t="shared" si="16"/>
        <v>1474.571930229735</v>
      </c>
      <c r="J83" s="13">
        <f t="shared" ref="J83:K85" si="23">C83+G83</f>
        <v>13509.48</v>
      </c>
      <c r="K83" s="13">
        <f t="shared" si="23"/>
        <v>199207</v>
      </c>
      <c r="L83" s="15">
        <f>IF(J83=0,0,K83/J83*100)</f>
        <v>1474.571930229735</v>
      </c>
    </row>
    <row r="84" spans="1:13" ht="15.75">
      <c r="A84" s="266" t="s">
        <v>660</v>
      </c>
      <c r="B84" s="264" t="s">
        <v>657</v>
      </c>
      <c r="C84" s="13"/>
      <c r="D84" s="13"/>
      <c r="E84" s="14">
        <f t="shared" si="15"/>
        <v>0</v>
      </c>
      <c r="F84" s="262">
        <f t="shared" si="22"/>
        <v>13509.48</v>
      </c>
      <c r="G84" s="262">
        <f t="shared" si="22"/>
        <v>13509.48</v>
      </c>
      <c r="H84" s="262">
        <f t="shared" si="22"/>
        <v>199207</v>
      </c>
      <c r="I84" s="14">
        <f t="shared" si="16"/>
        <v>1474.571930229735</v>
      </c>
      <c r="J84" s="13">
        <f t="shared" si="23"/>
        <v>13509.48</v>
      </c>
      <c r="K84" s="13">
        <f t="shared" si="23"/>
        <v>199207</v>
      </c>
      <c r="L84" s="15">
        <f>IF(J84=0,0,K84/J84*100)</f>
        <v>1474.571930229735</v>
      </c>
    </row>
    <row r="85" spans="1:13" ht="94.5">
      <c r="A85" s="265" t="s">
        <v>661</v>
      </c>
      <c r="B85" s="263" t="s">
        <v>658</v>
      </c>
      <c r="C85" s="12"/>
      <c r="D85" s="12"/>
      <c r="E85" s="16">
        <f t="shared" si="15"/>
        <v>0</v>
      </c>
      <c r="F85" s="261">
        <v>13509.48</v>
      </c>
      <c r="G85" s="261">
        <v>13509.48</v>
      </c>
      <c r="H85" s="261">
        <v>199207</v>
      </c>
      <c r="I85" s="16">
        <f t="shared" si="16"/>
        <v>1474.571930229735</v>
      </c>
      <c r="J85" s="12">
        <f t="shared" si="23"/>
        <v>13509.48</v>
      </c>
      <c r="K85" s="12">
        <f t="shared" si="23"/>
        <v>199207</v>
      </c>
      <c r="L85" s="17">
        <f>IF(J85=0,0,K85/J85*100)</f>
        <v>1474.571930229735</v>
      </c>
    </row>
    <row r="86" spans="1:13" s="2" customFormat="1" ht="15.75">
      <c r="A86" s="8"/>
      <c r="B86" s="6" t="s">
        <v>112</v>
      </c>
      <c r="C86" s="13">
        <f>C11+C45+C80</f>
        <v>1965622300</v>
      </c>
      <c r="D86" s="13">
        <f>D11+D45+D80</f>
        <v>1495865941.22</v>
      </c>
      <c r="E86" s="14">
        <f t="shared" si="15"/>
        <v>76.101392481149617</v>
      </c>
      <c r="F86" s="13">
        <f t="shared" ref="F86:K86" si="24">F11+F45+F80</f>
        <v>131427609.48</v>
      </c>
      <c r="G86" s="13">
        <f t="shared" si="24"/>
        <v>250435944.44999999</v>
      </c>
      <c r="H86" s="13">
        <f t="shared" si="24"/>
        <v>218889627.35999998</v>
      </c>
      <c r="I86" s="14">
        <f t="shared" si="16"/>
        <v>87.403438767832981</v>
      </c>
      <c r="J86" s="13">
        <f t="shared" si="24"/>
        <v>2216058244.4500003</v>
      </c>
      <c r="K86" s="13">
        <f t="shared" si="24"/>
        <v>1714755568.5800002</v>
      </c>
      <c r="L86" s="15">
        <f t="shared" si="17"/>
        <v>77.378632663401973</v>
      </c>
    </row>
    <row r="87" spans="1:13" s="2" customFormat="1" ht="22.9" customHeight="1">
      <c r="A87" s="8">
        <v>40000000</v>
      </c>
      <c r="B87" s="5" t="s">
        <v>141</v>
      </c>
      <c r="C87" s="9">
        <f>C88</f>
        <v>948260998</v>
      </c>
      <c r="D87" s="9">
        <f t="shared" ref="D87:K87" si="25">D88</f>
        <v>793342975</v>
      </c>
      <c r="E87" s="14">
        <f t="shared" si="15"/>
        <v>83.662934220985434</v>
      </c>
      <c r="F87" s="9">
        <f t="shared" si="25"/>
        <v>82176426</v>
      </c>
      <c r="G87" s="9">
        <f t="shared" si="25"/>
        <v>82176426</v>
      </c>
      <c r="H87" s="9">
        <f t="shared" si="25"/>
        <v>52241126</v>
      </c>
      <c r="I87" s="14">
        <f t="shared" si="16"/>
        <v>63.571912947394424</v>
      </c>
      <c r="J87" s="9">
        <f t="shared" si="25"/>
        <v>1030437424</v>
      </c>
      <c r="K87" s="9">
        <f t="shared" si="25"/>
        <v>845584101</v>
      </c>
      <c r="L87" s="15">
        <f t="shared" si="17"/>
        <v>82.060693964081025</v>
      </c>
    </row>
    <row r="88" spans="1:13" s="2" customFormat="1" ht="24" customHeight="1">
      <c r="A88" s="8">
        <v>41000000</v>
      </c>
      <c r="B88" s="5" t="s">
        <v>142</v>
      </c>
      <c r="C88" s="9">
        <f>C89+C93+C108</f>
        <v>948260998</v>
      </c>
      <c r="D88" s="9">
        <f>D89+D93+D108</f>
        <v>793342975</v>
      </c>
      <c r="E88" s="14">
        <f t="shared" si="15"/>
        <v>83.662934220985434</v>
      </c>
      <c r="F88" s="9">
        <f>F89+F93+F108</f>
        <v>82176426</v>
      </c>
      <c r="G88" s="9">
        <f>G89+G93+G108</f>
        <v>82176426</v>
      </c>
      <c r="H88" s="9">
        <f>H89+H93+H108</f>
        <v>52241126</v>
      </c>
      <c r="I88" s="14">
        <f t="shared" si="16"/>
        <v>63.571912947394424</v>
      </c>
      <c r="J88" s="9">
        <f>J89+J93+J108</f>
        <v>1030437424</v>
      </c>
      <c r="K88" s="9">
        <f>K89+K93+K108</f>
        <v>845584101</v>
      </c>
      <c r="L88" s="15">
        <f t="shared" si="17"/>
        <v>82.060693964081025</v>
      </c>
    </row>
    <row r="89" spans="1:13" s="2" customFormat="1" ht="31.5">
      <c r="A89" s="8">
        <v>41020000</v>
      </c>
      <c r="B89" s="5" t="s">
        <v>143</v>
      </c>
      <c r="C89" s="9">
        <f>SUM(C90:C92)</f>
        <v>333040636</v>
      </c>
      <c r="D89" s="9">
        <f>SUM(D90:D92)</f>
        <v>253532336</v>
      </c>
      <c r="E89" s="14">
        <f t="shared" si="15"/>
        <v>76.1265469118309</v>
      </c>
      <c r="F89" s="9">
        <f>SUM(F90:F92)</f>
        <v>0</v>
      </c>
      <c r="G89" s="9">
        <f>SUM(G90:G92)</f>
        <v>0</v>
      </c>
      <c r="H89" s="9">
        <f>SUM(H90:H92)</f>
        <v>0</v>
      </c>
      <c r="I89" s="14">
        <f t="shared" si="16"/>
        <v>0</v>
      </c>
      <c r="J89" s="9">
        <f>SUM(J90:J92)</f>
        <v>333040636</v>
      </c>
      <c r="K89" s="9">
        <f>SUM(K90:K92)</f>
        <v>253532336</v>
      </c>
      <c r="L89" s="15">
        <f t="shared" si="17"/>
        <v>76.1265469118309</v>
      </c>
    </row>
    <row r="90" spans="1:13" ht="15.75">
      <c r="A90" s="134" t="s">
        <v>399</v>
      </c>
      <c r="B90" s="130" t="s">
        <v>144</v>
      </c>
      <c r="C90" s="261">
        <v>183617900</v>
      </c>
      <c r="D90" s="261">
        <v>137713500</v>
      </c>
      <c r="E90" s="16">
        <f t="shared" si="15"/>
        <v>75.000040845690975</v>
      </c>
      <c r="F90" s="12"/>
      <c r="G90" s="12"/>
      <c r="H90" s="12"/>
      <c r="I90" s="16">
        <f t="shared" si="16"/>
        <v>0</v>
      </c>
      <c r="J90" s="12">
        <f t="shared" ref="J90:K92" si="26">C90+G90</f>
        <v>183617900</v>
      </c>
      <c r="K90" s="12">
        <f t="shared" si="26"/>
        <v>137713500</v>
      </c>
      <c r="L90" s="17">
        <f t="shared" si="17"/>
        <v>75.000040845690975</v>
      </c>
      <c r="M90" s="57"/>
    </row>
    <row r="91" spans="1:13" ht="78.75">
      <c r="A91" s="157" t="s">
        <v>400</v>
      </c>
      <c r="B91" s="145" t="s">
        <v>145</v>
      </c>
      <c r="C91" s="261">
        <v>134415600</v>
      </c>
      <c r="D91" s="261">
        <v>100811700</v>
      </c>
      <c r="E91" s="16">
        <f t="shared" si="15"/>
        <v>75</v>
      </c>
      <c r="F91" s="12"/>
      <c r="G91" s="12"/>
      <c r="H91" s="12"/>
      <c r="I91" s="16">
        <f t="shared" si="16"/>
        <v>0</v>
      </c>
      <c r="J91" s="12">
        <f t="shared" si="26"/>
        <v>134415600</v>
      </c>
      <c r="K91" s="12">
        <f t="shared" si="26"/>
        <v>100811700</v>
      </c>
      <c r="L91" s="17">
        <f t="shared" si="17"/>
        <v>75</v>
      </c>
    </row>
    <row r="92" spans="1:13" ht="126">
      <c r="A92" s="134" t="s">
        <v>401</v>
      </c>
      <c r="B92" s="130" t="s">
        <v>398</v>
      </c>
      <c r="C92" s="261">
        <v>15007136</v>
      </c>
      <c r="D92" s="261">
        <v>15007136</v>
      </c>
      <c r="E92" s="16">
        <f t="shared" si="15"/>
        <v>100</v>
      </c>
      <c r="F92" s="12"/>
      <c r="G92" s="12"/>
      <c r="H92" s="12"/>
      <c r="I92" s="16"/>
      <c r="J92" s="12">
        <f t="shared" si="26"/>
        <v>15007136</v>
      </c>
      <c r="K92" s="12">
        <f t="shared" si="26"/>
        <v>15007136</v>
      </c>
      <c r="L92" s="17">
        <f t="shared" si="17"/>
        <v>100</v>
      </c>
    </row>
    <row r="93" spans="1:13" s="2" customFormat="1" ht="37.15" customHeight="1">
      <c r="A93" s="8">
        <v>41030000</v>
      </c>
      <c r="B93" s="5" t="s">
        <v>146</v>
      </c>
      <c r="C93" s="9">
        <f>SUM(C94:C107)</f>
        <v>607732017</v>
      </c>
      <c r="D93" s="9">
        <f>SUM(D94:D107)</f>
        <v>536735733</v>
      </c>
      <c r="E93" s="14">
        <f t="shared" si="15"/>
        <v>88.317830554581434</v>
      </c>
      <c r="F93" s="9">
        <f>SUM(F94:F107)</f>
        <v>5806000</v>
      </c>
      <c r="G93" s="9">
        <f>SUM(G94:G107)</f>
        <v>5806000</v>
      </c>
      <c r="H93" s="9">
        <f>SUM(H94:H107)</f>
        <v>0</v>
      </c>
      <c r="I93" s="14">
        <f t="shared" si="16"/>
        <v>0</v>
      </c>
      <c r="J93" s="9">
        <f>SUM(J94:J107)</f>
        <v>613538017</v>
      </c>
      <c r="K93" s="9">
        <f>SUM(K94:K107)</f>
        <v>536735733</v>
      </c>
      <c r="L93" s="15">
        <f t="shared" si="17"/>
        <v>87.482066005373554</v>
      </c>
    </row>
    <row r="94" spans="1:13" s="2" customFormat="1" ht="375">
      <c r="A94" s="10">
        <v>41030800</v>
      </c>
      <c r="B94" s="352" t="s">
        <v>652</v>
      </c>
      <c r="C94" s="261">
        <v>49255411</v>
      </c>
      <c r="D94" s="261">
        <v>49255411</v>
      </c>
      <c r="E94" s="16">
        <f t="shared" si="15"/>
        <v>100</v>
      </c>
      <c r="F94" s="11"/>
      <c r="G94" s="11"/>
      <c r="H94" s="11"/>
      <c r="I94" s="16">
        <f t="shared" si="16"/>
        <v>0</v>
      </c>
      <c r="J94" s="12">
        <f>C94+G94</f>
        <v>49255411</v>
      </c>
      <c r="K94" s="12">
        <f>D94+H94</f>
        <v>49255411</v>
      </c>
      <c r="L94" s="17">
        <f>IF(J94=0,0,K94/J94*100)</f>
        <v>100</v>
      </c>
    </row>
    <row r="95" spans="1:13" s="2" customFormat="1" ht="94.5">
      <c r="A95" s="10">
        <v>41030900</v>
      </c>
      <c r="B95" s="225" t="s">
        <v>579</v>
      </c>
      <c r="C95" s="261">
        <v>26043098</v>
      </c>
      <c r="D95" s="261">
        <v>26043098</v>
      </c>
      <c r="E95" s="16">
        <f t="shared" si="15"/>
        <v>100</v>
      </c>
      <c r="F95" s="11"/>
      <c r="G95" s="11"/>
      <c r="H95" s="11"/>
      <c r="I95" s="16">
        <f t="shared" si="16"/>
        <v>0</v>
      </c>
      <c r="J95" s="12">
        <f t="shared" ref="J95:K101" si="27">C95+G95</f>
        <v>26043098</v>
      </c>
      <c r="K95" s="12">
        <f t="shared" si="27"/>
        <v>26043098</v>
      </c>
      <c r="L95" s="17">
        <f t="shared" si="17"/>
        <v>100</v>
      </c>
    </row>
    <row r="96" spans="1:13" s="2" customFormat="1" ht="63">
      <c r="A96" s="10">
        <v>41031900</v>
      </c>
      <c r="B96" s="225" t="s">
        <v>580</v>
      </c>
      <c r="C96" s="261">
        <v>169309000</v>
      </c>
      <c r="D96" s="261">
        <v>169309000</v>
      </c>
      <c r="E96" s="16">
        <f t="shared" si="15"/>
        <v>100</v>
      </c>
      <c r="F96" s="11"/>
      <c r="G96" s="11"/>
      <c r="H96" s="11"/>
      <c r="I96" s="16">
        <f t="shared" si="16"/>
        <v>0</v>
      </c>
      <c r="J96" s="12">
        <f t="shared" si="27"/>
        <v>169309000</v>
      </c>
      <c r="K96" s="12">
        <f t="shared" si="27"/>
        <v>169309000</v>
      </c>
      <c r="L96" s="17">
        <f t="shared" ref="L96:L102" si="28">IF(J96=0,0,K96/J96*100)</f>
        <v>100</v>
      </c>
    </row>
    <row r="97" spans="1:12" s="2" customFormat="1" ht="63">
      <c r="A97" s="10">
        <v>41032900</v>
      </c>
      <c r="B97" s="263" t="s">
        <v>653</v>
      </c>
      <c r="C97" s="261">
        <v>1343952</v>
      </c>
      <c r="D97" s="261">
        <v>895968</v>
      </c>
      <c r="E97" s="16">
        <f t="shared" si="15"/>
        <v>66.666666666666657</v>
      </c>
      <c r="F97" s="11"/>
      <c r="G97" s="11"/>
      <c r="H97" s="11"/>
      <c r="I97" s="16">
        <f t="shared" si="16"/>
        <v>0</v>
      </c>
      <c r="J97" s="12">
        <f>C97+G97</f>
        <v>1343952</v>
      </c>
      <c r="K97" s="12">
        <f>D97+H97</f>
        <v>895968</v>
      </c>
      <c r="L97" s="17">
        <f t="shared" si="28"/>
        <v>66.666666666666657</v>
      </c>
    </row>
    <row r="98" spans="1:12" ht="46.15" customHeight="1">
      <c r="A98" s="134" t="s">
        <v>435</v>
      </c>
      <c r="B98" s="225" t="s">
        <v>581</v>
      </c>
      <c r="C98" s="261">
        <v>21280000</v>
      </c>
      <c r="D98" s="261">
        <v>17848500</v>
      </c>
      <c r="E98" s="16">
        <f t="shared" si="15"/>
        <v>83.874530075187977</v>
      </c>
      <c r="F98" s="12"/>
      <c r="G98" s="12"/>
      <c r="H98" s="12"/>
      <c r="I98" s="16">
        <f t="shared" si="16"/>
        <v>0</v>
      </c>
      <c r="J98" s="12">
        <f t="shared" si="27"/>
        <v>21280000</v>
      </c>
      <c r="K98" s="12">
        <f t="shared" si="27"/>
        <v>17848500</v>
      </c>
      <c r="L98" s="17">
        <f t="shared" si="28"/>
        <v>83.874530075187977</v>
      </c>
    </row>
    <row r="99" spans="1:12" ht="141.75">
      <c r="A99" s="134">
        <v>41033600</v>
      </c>
      <c r="B99" s="71" t="s">
        <v>654</v>
      </c>
      <c r="C99" s="261">
        <v>12100000</v>
      </c>
      <c r="D99" s="261">
        <v>9270200</v>
      </c>
      <c r="E99" s="16">
        <f t="shared" si="15"/>
        <v>76.613223140495862</v>
      </c>
      <c r="F99" s="12"/>
      <c r="G99" s="12"/>
      <c r="H99" s="12"/>
      <c r="I99" s="16">
        <f t="shared" si="16"/>
        <v>0</v>
      </c>
      <c r="J99" s="12">
        <f>C99+G99</f>
        <v>12100000</v>
      </c>
      <c r="K99" s="12">
        <f>D99+H99</f>
        <v>9270200</v>
      </c>
      <c r="L99" s="17">
        <f t="shared" si="28"/>
        <v>76.613223140495862</v>
      </c>
    </row>
    <row r="100" spans="1:12" ht="110.25">
      <c r="A100" s="134">
        <v>41033800</v>
      </c>
      <c r="B100" s="71" t="s">
        <v>655</v>
      </c>
      <c r="C100" s="261">
        <v>15913000</v>
      </c>
      <c r="D100" s="261">
        <v>15913000</v>
      </c>
      <c r="E100" s="16">
        <f t="shared" si="15"/>
        <v>100</v>
      </c>
      <c r="F100" s="12"/>
      <c r="G100" s="12"/>
      <c r="H100" s="12"/>
      <c r="I100" s="16">
        <f t="shared" si="16"/>
        <v>0</v>
      </c>
      <c r="J100" s="12">
        <f>C100+G100</f>
        <v>15913000</v>
      </c>
      <c r="K100" s="12">
        <f>D100+H100</f>
        <v>15913000</v>
      </c>
      <c r="L100" s="17">
        <f t="shared" si="28"/>
        <v>100</v>
      </c>
    </row>
    <row r="101" spans="1:12" ht="58.9" customHeight="1">
      <c r="A101" s="134" t="s">
        <v>436</v>
      </c>
      <c r="B101" s="225" t="s">
        <v>100</v>
      </c>
      <c r="C101" s="261">
        <v>210745900</v>
      </c>
      <c r="D101" s="261">
        <v>158138900</v>
      </c>
      <c r="E101" s="16">
        <f t="shared" si="15"/>
        <v>75.037711291180514</v>
      </c>
      <c r="F101" s="12">
        <v>5806000</v>
      </c>
      <c r="G101" s="12">
        <v>5806000</v>
      </c>
      <c r="H101" s="12"/>
      <c r="I101" s="16">
        <f t="shared" si="16"/>
        <v>0</v>
      </c>
      <c r="J101" s="12">
        <f t="shared" si="27"/>
        <v>216551900</v>
      </c>
      <c r="K101" s="12">
        <f t="shared" si="27"/>
        <v>158138900</v>
      </c>
      <c r="L101" s="17">
        <f t="shared" si="28"/>
        <v>73.025865854790467</v>
      </c>
    </row>
    <row r="102" spans="1:12" ht="58.9" customHeight="1">
      <c r="A102" s="96">
        <v>41035400</v>
      </c>
      <c r="B102" s="225" t="s">
        <v>101</v>
      </c>
      <c r="C102" s="261">
        <v>8600</v>
      </c>
      <c r="D102" s="261">
        <v>6300</v>
      </c>
      <c r="E102" s="16">
        <f t="shared" si="15"/>
        <v>73.255813953488371</v>
      </c>
      <c r="F102" s="12"/>
      <c r="G102" s="12"/>
      <c r="H102" s="12"/>
      <c r="I102" s="16">
        <f t="shared" si="16"/>
        <v>0</v>
      </c>
      <c r="J102" s="12">
        <f t="shared" ref="J102:K106" si="29">C102+G102</f>
        <v>8600</v>
      </c>
      <c r="K102" s="12">
        <f t="shared" si="29"/>
        <v>6300</v>
      </c>
      <c r="L102" s="17">
        <f t="shared" si="28"/>
        <v>73.255813953488371</v>
      </c>
    </row>
    <row r="103" spans="1:12" ht="110.25">
      <c r="A103" s="96">
        <v>41035800</v>
      </c>
      <c r="B103" s="225" t="s">
        <v>542</v>
      </c>
      <c r="C103" s="261">
        <v>23561000</v>
      </c>
      <c r="D103" s="261">
        <v>15260900</v>
      </c>
      <c r="E103" s="16">
        <f t="shared" si="15"/>
        <v>64.771868766181413</v>
      </c>
      <c r="F103" s="12"/>
      <c r="G103" s="12"/>
      <c r="H103" s="12"/>
      <c r="I103" s="16">
        <f t="shared" si="16"/>
        <v>0</v>
      </c>
      <c r="J103" s="12">
        <f>C103+G103</f>
        <v>23561000</v>
      </c>
      <c r="K103" s="12">
        <f>D103+H103</f>
        <v>15260900</v>
      </c>
      <c r="L103" s="17">
        <f t="shared" ref="L103:L111" si="30">IF(J103=0,0,K103/J103*100)</f>
        <v>64.771868766181413</v>
      </c>
    </row>
    <row r="104" spans="1:12" ht="78.75">
      <c r="A104" s="96">
        <v>41036000</v>
      </c>
      <c r="B104" s="225" t="s">
        <v>582</v>
      </c>
      <c r="C104" s="261">
        <v>422700</v>
      </c>
      <c r="D104" s="261">
        <v>422700</v>
      </c>
      <c r="E104" s="16">
        <f t="shared" si="15"/>
        <v>100</v>
      </c>
      <c r="F104" s="12"/>
      <c r="G104" s="12"/>
      <c r="H104" s="12"/>
      <c r="I104" s="16">
        <f t="shared" si="16"/>
        <v>0</v>
      </c>
      <c r="J104" s="12">
        <f t="shared" si="29"/>
        <v>422700</v>
      </c>
      <c r="K104" s="12">
        <f t="shared" si="29"/>
        <v>422700</v>
      </c>
      <c r="L104" s="17">
        <f t="shared" si="30"/>
        <v>100</v>
      </c>
    </row>
    <row r="105" spans="1:12" ht="63">
      <c r="A105" s="96">
        <v>41036300</v>
      </c>
      <c r="B105" s="225" t="s">
        <v>583</v>
      </c>
      <c r="C105" s="261">
        <v>7424600</v>
      </c>
      <c r="D105" s="261">
        <v>4376400</v>
      </c>
      <c r="E105" s="16">
        <f t="shared" si="15"/>
        <v>58.944589607520946</v>
      </c>
      <c r="F105" s="12"/>
      <c r="G105" s="12"/>
      <c r="H105" s="12"/>
      <c r="I105" s="16">
        <f t="shared" si="16"/>
        <v>0</v>
      </c>
      <c r="J105" s="12">
        <f>C105+G105</f>
        <v>7424600</v>
      </c>
      <c r="K105" s="12">
        <f>D105+H105</f>
        <v>4376400</v>
      </c>
      <c r="L105" s="17">
        <f>IF(J105=0,0,K105/J105*100)</f>
        <v>58.944589607520946</v>
      </c>
    </row>
    <row r="106" spans="1:12" ht="63">
      <c r="A106" s="96">
        <v>41037200</v>
      </c>
      <c r="B106" s="225" t="s">
        <v>533</v>
      </c>
      <c r="C106" s="261">
        <v>6588800</v>
      </c>
      <c r="D106" s="261">
        <v>6259400</v>
      </c>
      <c r="E106" s="16">
        <f t="shared" si="15"/>
        <v>95.000607090820793</v>
      </c>
      <c r="F106" s="12"/>
      <c r="G106" s="12"/>
      <c r="H106" s="12"/>
      <c r="I106" s="16">
        <f t="shared" si="16"/>
        <v>0</v>
      </c>
      <c r="J106" s="12">
        <f t="shared" si="29"/>
        <v>6588800</v>
      </c>
      <c r="K106" s="12">
        <f t="shared" si="29"/>
        <v>6259400</v>
      </c>
      <c r="L106" s="17">
        <f t="shared" si="30"/>
        <v>95.000607090820793</v>
      </c>
    </row>
    <row r="107" spans="1:12" ht="63">
      <c r="A107" s="96">
        <v>41037800</v>
      </c>
      <c r="B107" s="225" t="s">
        <v>857</v>
      </c>
      <c r="C107" s="261">
        <v>63735956</v>
      </c>
      <c r="D107" s="261">
        <v>63735956</v>
      </c>
      <c r="E107" s="16">
        <f t="shared" si="15"/>
        <v>100</v>
      </c>
      <c r="F107" s="12"/>
      <c r="G107" s="12"/>
      <c r="H107" s="12"/>
      <c r="I107" s="16">
        <f t="shared" si="16"/>
        <v>0</v>
      </c>
      <c r="J107" s="12">
        <f>C107+G107</f>
        <v>63735956</v>
      </c>
      <c r="K107" s="12">
        <f>D107+H107</f>
        <v>63735956</v>
      </c>
      <c r="L107" s="17">
        <f>IF(J107=0,0,K107/J107*100)</f>
        <v>100</v>
      </c>
    </row>
    <row r="108" spans="1:12" ht="31.5">
      <c r="A108" s="8">
        <v>41050000</v>
      </c>
      <c r="B108" s="5" t="s">
        <v>102</v>
      </c>
      <c r="C108" s="9">
        <f>C109+C110</f>
        <v>7488345</v>
      </c>
      <c r="D108" s="9">
        <f>D109+D110</f>
        <v>3074906</v>
      </c>
      <c r="E108" s="14">
        <f t="shared" si="15"/>
        <v>41.062557881614694</v>
      </c>
      <c r="F108" s="9">
        <f>F109+F110</f>
        <v>76370426</v>
      </c>
      <c r="G108" s="9">
        <f>G109+G110</f>
        <v>76370426</v>
      </c>
      <c r="H108" s="9">
        <f>H109+H110</f>
        <v>52241126</v>
      </c>
      <c r="I108" s="14">
        <f t="shared" si="16"/>
        <v>68.40491632192807</v>
      </c>
      <c r="J108" s="9">
        <f>J109+J110</f>
        <v>83858771</v>
      </c>
      <c r="K108" s="9">
        <f>K109+K110</f>
        <v>55316032</v>
      </c>
      <c r="L108" s="17">
        <f t="shared" si="30"/>
        <v>65.963323025566396</v>
      </c>
    </row>
    <row r="109" spans="1:12" ht="31.5">
      <c r="A109" s="10">
        <v>41053400</v>
      </c>
      <c r="B109" s="300" t="s">
        <v>697</v>
      </c>
      <c r="C109" s="11"/>
      <c r="D109" s="11"/>
      <c r="E109" s="16">
        <f t="shared" si="15"/>
        <v>0</v>
      </c>
      <c r="F109" s="11">
        <v>15800000</v>
      </c>
      <c r="G109" s="11">
        <v>15800000</v>
      </c>
      <c r="H109" s="11">
        <v>900000</v>
      </c>
      <c r="I109" s="16">
        <f t="shared" si="16"/>
        <v>5.6962025316455698</v>
      </c>
      <c r="J109" s="12">
        <f>C109+G109</f>
        <v>15800000</v>
      </c>
      <c r="K109" s="12">
        <f>D109+H109</f>
        <v>900000</v>
      </c>
      <c r="L109" s="17">
        <f t="shared" si="30"/>
        <v>5.6962025316455698</v>
      </c>
    </row>
    <row r="110" spans="1:12" ht="28.9" customHeight="1">
      <c r="A110" s="134" t="s">
        <v>438</v>
      </c>
      <c r="B110" s="130" t="s">
        <v>103</v>
      </c>
      <c r="C110" s="261">
        <v>7488345</v>
      </c>
      <c r="D110" s="261">
        <v>3074906</v>
      </c>
      <c r="E110" s="16">
        <f t="shared" si="15"/>
        <v>41.062557881614694</v>
      </c>
      <c r="F110" s="73">
        <v>60570426</v>
      </c>
      <c r="G110" s="73">
        <v>60570426</v>
      </c>
      <c r="H110" s="73">
        <v>51341126</v>
      </c>
      <c r="I110" s="16">
        <f t="shared" si="16"/>
        <v>84.762695907075184</v>
      </c>
      <c r="J110" s="12">
        <f>C110+G110</f>
        <v>68058771</v>
      </c>
      <c r="K110" s="12">
        <f>D110+H110</f>
        <v>54416032</v>
      </c>
      <c r="L110" s="17">
        <f t="shared" si="30"/>
        <v>79.954473465293702</v>
      </c>
    </row>
    <row r="111" spans="1:12" s="2" customFormat="1" ht="21.6" customHeight="1">
      <c r="A111" s="368" t="s">
        <v>104</v>
      </c>
      <c r="B111" s="368"/>
      <c r="C111" s="13">
        <f>C86+C87</f>
        <v>2913883298</v>
      </c>
      <c r="D111" s="13">
        <f t="shared" ref="D111:K111" si="31">D86+D87</f>
        <v>2289208916.2200003</v>
      </c>
      <c r="E111" s="14">
        <f t="shared" si="15"/>
        <v>78.562134516205333</v>
      </c>
      <c r="F111" s="13">
        <f t="shared" si="31"/>
        <v>213604035.48000002</v>
      </c>
      <c r="G111" s="13">
        <f t="shared" si="31"/>
        <v>332612370.44999999</v>
      </c>
      <c r="H111" s="13">
        <f t="shared" si="31"/>
        <v>271130753.36000001</v>
      </c>
      <c r="I111" s="14">
        <f t="shared" si="16"/>
        <v>81.515535033522696</v>
      </c>
      <c r="J111" s="13">
        <f t="shared" si="31"/>
        <v>3246495668.4500003</v>
      </c>
      <c r="K111" s="13">
        <f t="shared" si="31"/>
        <v>2560339669.5799999</v>
      </c>
      <c r="L111" s="15">
        <f t="shared" si="30"/>
        <v>78.864718485899061</v>
      </c>
    </row>
    <row r="112" spans="1:12">
      <c r="F112" s="57"/>
      <c r="J112" s="57"/>
      <c r="K112" s="57"/>
    </row>
    <row r="113" spans="2:11">
      <c r="G113" s="57"/>
      <c r="J113" s="57"/>
      <c r="K113" s="57"/>
    </row>
    <row r="114" spans="2:11">
      <c r="B114" s="220"/>
      <c r="C114" s="221"/>
      <c r="D114" s="221"/>
      <c r="E114" s="221"/>
      <c r="F114" s="222"/>
      <c r="G114" s="222"/>
      <c r="H114" s="221"/>
      <c r="I114" s="221"/>
      <c r="J114" s="222"/>
      <c r="K114" s="222"/>
    </row>
    <row r="115" spans="2:11" ht="18.75">
      <c r="B115" s="191"/>
      <c r="C115" s="221"/>
      <c r="D115" s="223"/>
      <c r="E115" s="223"/>
      <c r="F115" s="221"/>
      <c r="G115" s="221"/>
      <c r="H115" s="222"/>
      <c r="I115" s="221"/>
      <c r="J115" s="366"/>
      <c r="K115" s="366"/>
    </row>
  </sheetData>
  <customSheetViews>
    <customSheetView guid="{85DC9BB0-28A9-4114-8FF0-A0FEF2049BAC}" zeroValues="0">
      <pane xSplit="2" ySplit="6" topLeftCell="C109" activePane="bottomRight" state="frozen"/>
      <selection pane="bottomRight" activeCell="D111" sqref="D111"/>
      <pageMargins left="0.19685039370078741" right="0.23622047244094491" top="0.78740157480314965" bottom="0.23622047244094491" header="0" footer="0"/>
      <pageSetup paperSize="9" scale="72" orientation="landscape" r:id="rId1"/>
      <headerFooter alignWithMargins="0">
        <oddFooter>&amp;R&amp;P</oddFooter>
      </headerFooter>
    </customSheetView>
  </customSheetViews>
  <mergeCells count="19">
    <mergeCell ref="A5:L5"/>
    <mergeCell ref="A6:L6"/>
    <mergeCell ref="J8:L8"/>
    <mergeCell ref="C9:C10"/>
    <mergeCell ref="D9:D10"/>
    <mergeCell ref="E9:E10"/>
    <mergeCell ref="F9:F10"/>
    <mergeCell ref="G9:G10"/>
    <mergeCell ref="J9:J10"/>
    <mergeCell ref="K9:K10"/>
    <mergeCell ref="J115:K115"/>
    <mergeCell ref="L9:L10"/>
    <mergeCell ref="A111:B111"/>
    <mergeCell ref="A8:A10"/>
    <mergeCell ref="B8:B10"/>
    <mergeCell ref="C8:E8"/>
    <mergeCell ref="F8:I8"/>
    <mergeCell ref="H9:H10"/>
    <mergeCell ref="I9:I10"/>
  </mergeCells>
  <phoneticPr fontId="0" type="noConversion"/>
  <conditionalFormatting sqref="B80:B82">
    <cfRule type="expression" dxfId="168" priority="57" stopIfTrue="1">
      <formula>A80=1</formula>
    </cfRule>
  </conditionalFormatting>
  <conditionalFormatting sqref="B95:B96 B98:B107">
    <cfRule type="expression" dxfId="167" priority="54" stopIfTrue="1">
      <formula>A95=1</formula>
    </cfRule>
  </conditionalFormatting>
  <conditionalFormatting sqref="F40:G42 F44:G44">
    <cfRule type="expression" dxfId="166" priority="53" stopIfTrue="1">
      <formula>C40=1</formula>
    </cfRule>
  </conditionalFormatting>
  <conditionalFormatting sqref="B37">
    <cfRule type="expression" dxfId="165" priority="42" stopIfTrue="1">
      <formula>A37=1</formula>
    </cfRule>
  </conditionalFormatting>
  <conditionalFormatting sqref="B57">
    <cfRule type="expression" dxfId="164" priority="39" stopIfTrue="1">
      <formula>A57=1</formula>
    </cfRule>
  </conditionalFormatting>
  <conditionalFormatting sqref="B97">
    <cfRule type="expression" dxfId="163" priority="34" stopIfTrue="1">
      <formula>A97=1</formula>
    </cfRule>
  </conditionalFormatting>
  <conditionalFormatting sqref="C110">
    <cfRule type="expression" dxfId="162" priority="30" stopIfTrue="1">
      <formula>XFD110=1</formula>
    </cfRule>
  </conditionalFormatting>
  <conditionalFormatting sqref="D110">
    <cfRule type="expression" dxfId="161" priority="31" stopIfTrue="1">
      <formula>XFD110=1</formula>
    </cfRule>
  </conditionalFormatting>
  <conditionalFormatting sqref="H40:H42 H44">
    <cfRule type="expression" dxfId="160" priority="29" stopIfTrue="1">
      <formula>C40=1</formula>
    </cfRule>
  </conditionalFormatting>
  <conditionalFormatting sqref="H67:H68">
    <cfRule type="expression" dxfId="159" priority="28" stopIfTrue="1">
      <formula>C67=1</formula>
    </cfRule>
  </conditionalFormatting>
  <conditionalFormatting sqref="F73:F76">
    <cfRule type="expression" dxfId="158" priority="25" stopIfTrue="1">
      <formula>C73=1</formula>
    </cfRule>
  </conditionalFormatting>
  <conditionalFormatting sqref="G73:G76">
    <cfRule type="expression" dxfId="157" priority="26" stopIfTrue="1">
      <formula>C73=1</formula>
    </cfRule>
  </conditionalFormatting>
  <conditionalFormatting sqref="H73:H76">
    <cfRule type="expression" dxfId="156" priority="27" stopIfTrue="1">
      <formula>C73=1</formula>
    </cfRule>
  </conditionalFormatting>
  <conditionalFormatting sqref="F78:F79">
    <cfRule type="expression" dxfId="155" priority="22" stopIfTrue="1">
      <formula>C78=1</formula>
    </cfRule>
  </conditionalFormatting>
  <conditionalFormatting sqref="G78:G79">
    <cfRule type="expression" dxfId="154" priority="23" stopIfTrue="1">
      <formula>C78=1</formula>
    </cfRule>
  </conditionalFormatting>
  <conditionalFormatting sqref="H78:H79">
    <cfRule type="expression" dxfId="153" priority="24" stopIfTrue="1">
      <formula>C78=1</formula>
    </cfRule>
  </conditionalFormatting>
  <conditionalFormatting sqref="F82:G82 F85:G85 F83:H84">
    <cfRule type="expression" dxfId="152" priority="19" stopIfTrue="1">
      <formula>C82=1</formula>
    </cfRule>
  </conditionalFormatting>
  <conditionalFormatting sqref="H82 H85">
    <cfRule type="expression" dxfId="151" priority="21" stopIfTrue="1">
      <formula>C82=1</formula>
    </cfRule>
  </conditionalFormatting>
  <conditionalFormatting sqref="B83:B85">
    <cfRule type="expression" dxfId="150" priority="18" stopIfTrue="1">
      <formula>A83=1</formula>
    </cfRule>
  </conditionalFormatting>
  <conditionalFormatting sqref="A83:A85">
    <cfRule type="expression" dxfId="149" priority="17" stopIfTrue="1">
      <formula>XFC83=1</formula>
    </cfRule>
  </conditionalFormatting>
  <conditionalFormatting sqref="C14:C19">
    <cfRule type="expression" dxfId="148" priority="15" stopIfTrue="1">
      <formula>XFD14=1</formula>
    </cfRule>
  </conditionalFormatting>
  <conditionalFormatting sqref="D14:D19">
    <cfRule type="expression" dxfId="147" priority="16" stopIfTrue="1">
      <formula>XFD14=1</formula>
    </cfRule>
  </conditionalFormatting>
  <conditionalFormatting sqref="C21:C28">
    <cfRule type="expression" dxfId="146" priority="13" stopIfTrue="1">
      <formula>XFD21=1</formula>
    </cfRule>
  </conditionalFormatting>
  <conditionalFormatting sqref="D21:D28">
    <cfRule type="expression" dxfId="145" priority="14" stopIfTrue="1">
      <formula>XFD21=1</formula>
    </cfRule>
  </conditionalFormatting>
  <conditionalFormatting sqref="C31:C33">
    <cfRule type="expression" dxfId="144" priority="11" stopIfTrue="1">
      <formula>XFD31=1</formula>
    </cfRule>
  </conditionalFormatting>
  <conditionalFormatting sqref="D31:D33">
    <cfRule type="expression" dxfId="143" priority="12" stopIfTrue="1">
      <formula>XFD31=1</formula>
    </cfRule>
  </conditionalFormatting>
  <conditionalFormatting sqref="C35:C37">
    <cfRule type="expression" dxfId="142" priority="9" stopIfTrue="1">
      <formula>XFD35=1</formula>
    </cfRule>
  </conditionalFormatting>
  <conditionalFormatting sqref="D35:D37">
    <cfRule type="expression" dxfId="141" priority="10" stopIfTrue="1">
      <formula>XFD35=1</formula>
    </cfRule>
  </conditionalFormatting>
  <conditionalFormatting sqref="C51:C60">
    <cfRule type="expression" dxfId="140" priority="7" stopIfTrue="1">
      <formula>XFD51=1</formula>
    </cfRule>
  </conditionalFormatting>
  <conditionalFormatting sqref="D51:D60">
    <cfRule type="expression" dxfId="139" priority="8" stopIfTrue="1">
      <formula>XFD51=1</formula>
    </cfRule>
  </conditionalFormatting>
  <conditionalFormatting sqref="C90:C92">
    <cfRule type="expression" dxfId="138" priority="5" stopIfTrue="1">
      <formula>XFD90=1</formula>
    </cfRule>
  </conditionalFormatting>
  <conditionalFormatting sqref="D90:D92">
    <cfRule type="expression" dxfId="137" priority="6" stopIfTrue="1">
      <formula>XFD90=1</formula>
    </cfRule>
  </conditionalFormatting>
  <conditionalFormatting sqref="C94:C107">
    <cfRule type="expression" dxfId="136" priority="3" stopIfTrue="1">
      <formula>XFD94=1</formula>
    </cfRule>
  </conditionalFormatting>
  <conditionalFormatting sqref="D94:D107">
    <cfRule type="expression" dxfId="135" priority="4" stopIfTrue="1">
      <formula>XFD94=1</formula>
    </cfRule>
  </conditionalFormatting>
  <conditionalFormatting sqref="A43:A44">
    <cfRule type="expression" dxfId="134" priority="2" stopIfTrue="1">
      <formula>XFC43=1</formula>
    </cfRule>
  </conditionalFormatting>
  <conditionalFormatting sqref="B43:B44">
    <cfRule type="expression" dxfId="133" priority="1" stopIfTrue="1">
      <formula>A43=1</formula>
    </cfRule>
  </conditionalFormatting>
  <pageMargins left="0.19685039370078741" right="0.23622047244094491" top="0.78740157480314965" bottom="0.23622047244094491" header="0" footer="0"/>
  <pageSetup paperSize="9" scale="72" orientation="landscape" r:id="rId2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2F35-23BF-4B8C-BB4D-6C3BEC5021B6}">
  <sheetPr codeName="Лист2"/>
  <dimension ref="A1:M219"/>
  <sheetViews>
    <sheetView showZeros="0" zoomScale="90" zoomScaleNormal="90" workbookViewId="0">
      <pane xSplit="2" ySplit="9" topLeftCell="C213" activePane="bottomRight" state="frozen"/>
      <selection pane="topRight" activeCell="C1" sqref="C1"/>
      <selection pane="bottomLeft" activeCell="A10" sqref="A10"/>
      <selection pane="bottomRight" activeCell="D197" sqref="D197"/>
    </sheetView>
  </sheetViews>
  <sheetFormatPr defaultColWidth="11.5703125" defaultRowHeight="12.75"/>
  <cols>
    <col min="1" max="1" width="11.42578125" style="72" customWidth="1"/>
    <col min="2" max="2" width="46.28515625" style="22" customWidth="1"/>
    <col min="3" max="3" width="17.7109375" style="18" customWidth="1"/>
    <col min="4" max="4" width="18.7109375" style="18" customWidth="1"/>
    <col min="5" max="5" width="12.28515625" style="18" customWidth="1"/>
    <col min="6" max="6" width="17.140625" style="18" customWidth="1"/>
    <col min="7" max="7" width="18" style="18" customWidth="1"/>
    <col min="8" max="8" width="16.85546875" style="18" customWidth="1"/>
    <col min="9" max="9" width="13.28515625" style="18" customWidth="1"/>
    <col min="10" max="10" width="17.7109375" style="18" customWidth="1"/>
    <col min="11" max="11" width="18.5703125" style="18" customWidth="1"/>
    <col min="12" max="12" width="9.140625" style="18" customWidth="1"/>
    <col min="13" max="13" width="14.140625" style="18" bestFit="1" customWidth="1"/>
    <col min="14" max="16384" width="11.5703125" style="18"/>
  </cols>
  <sheetData>
    <row r="1" spans="1:12" ht="15.75">
      <c r="K1" s="219"/>
    </row>
    <row r="2" spans="1:12" ht="15.75">
      <c r="K2" s="219"/>
    </row>
    <row r="3" spans="1:12" ht="15.75">
      <c r="D3" s="355"/>
      <c r="K3" s="219"/>
    </row>
    <row r="4" spans="1:12" ht="20.45" customHeight="1">
      <c r="A4" s="373" t="s">
        <v>403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</row>
    <row r="5" spans="1:12" ht="19.899999999999999" customHeight="1">
      <c r="A5" s="374" t="s">
        <v>855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19"/>
      <c r="B6" s="20"/>
      <c r="C6" s="3"/>
      <c r="D6" s="3"/>
      <c r="E6" s="3"/>
      <c r="F6" s="141"/>
      <c r="G6" s="21"/>
      <c r="H6" s="21"/>
      <c r="I6" s="3"/>
      <c r="J6" s="3"/>
      <c r="K6" s="3"/>
      <c r="L6" s="3" t="s">
        <v>412</v>
      </c>
    </row>
    <row r="7" spans="1:12" s="89" customFormat="1" ht="12.6" customHeight="1">
      <c r="A7" s="375" t="s">
        <v>320</v>
      </c>
      <c r="B7" s="376" t="s">
        <v>468</v>
      </c>
      <c r="C7" s="377" t="s">
        <v>107</v>
      </c>
      <c r="D7" s="377"/>
      <c r="E7" s="377"/>
      <c r="F7" s="377" t="s">
        <v>469</v>
      </c>
      <c r="G7" s="377"/>
      <c r="H7" s="377"/>
      <c r="I7" s="377"/>
      <c r="J7" s="377" t="s">
        <v>109</v>
      </c>
      <c r="K7" s="377"/>
      <c r="L7" s="377"/>
    </row>
    <row r="8" spans="1:12" s="89" customFormat="1" ht="12.6" customHeight="1">
      <c r="A8" s="375"/>
      <c r="B8" s="376"/>
      <c r="C8" s="367" t="s">
        <v>547</v>
      </c>
      <c r="D8" s="367" t="s">
        <v>276</v>
      </c>
      <c r="E8" s="367" t="s">
        <v>470</v>
      </c>
      <c r="F8" s="367" t="s">
        <v>547</v>
      </c>
      <c r="G8" s="367" t="s">
        <v>548</v>
      </c>
      <c r="H8" s="367" t="s">
        <v>276</v>
      </c>
      <c r="I8" s="378" t="s">
        <v>471</v>
      </c>
      <c r="J8" s="367" t="s">
        <v>549</v>
      </c>
      <c r="K8" s="367" t="s">
        <v>276</v>
      </c>
      <c r="L8" s="367" t="s">
        <v>111</v>
      </c>
    </row>
    <row r="9" spans="1:12" s="89" customFormat="1" ht="87" customHeight="1">
      <c r="A9" s="375"/>
      <c r="B9" s="376"/>
      <c r="C9" s="367"/>
      <c r="D9" s="367"/>
      <c r="E9" s="367"/>
      <c r="F9" s="367"/>
      <c r="G9" s="367"/>
      <c r="H9" s="367"/>
      <c r="I9" s="378"/>
      <c r="J9" s="367"/>
      <c r="K9" s="367"/>
      <c r="L9" s="367"/>
    </row>
    <row r="10" spans="1:12" s="23" customFormat="1" ht="33" customHeight="1">
      <c r="A10" s="24" t="s">
        <v>472</v>
      </c>
      <c r="B10" s="25" t="s">
        <v>473</v>
      </c>
      <c r="C10" s="28">
        <f>C11+C17</f>
        <v>87358700</v>
      </c>
      <c r="D10" s="28">
        <f>D11+D17</f>
        <v>47574352.439999998</v>
      </c>
      <c r="E10" s="14">
        <f t="shared" ref="E10:E81" si="0">IF(C10=0,0,D10/C10*100)</f>
        <v>54.4586314127843</v>
      </c>
      <c r="F10" s="28">
        <f>F11+F17</f>
        <v>135453219.78999999</v>
      </c>
      <c r="G10" s="77">
        <f>G11+G17</f>
        <v>154540845.85999998</v>
      </c>
      <c r="H10" s="28">
        <f>H11+H17</f>
        <v>61225438.769999996</v>
      </c>
      <c r="I10" s="14">
        <f t="shared" ref="I10:I101" si="1">IF(G10=0,0,H10/G10*100)</f>
        <v>39.617641814556073</v>
      </c>
      <c r="J10" s="28">
        <f>J11+J17</f>
        <v>241899545.85999998</v>
      </c>
      <c r="K10" s="28">
        <f>K11+K17</f>
        <v>108799791.20999999</v>
      </c>
      <c r="L10" s="15">
        <f>IF(J10=0,0,K10/J10*100)</f>
        <v>44.977261459171224</v>
      </c>
    </row>
    <row r="11" spans="1:12" s="23" customFormat="1" ht="32.450000000000003" customHeight="1">
      <c r="A11" s="24" t="s">
        <v>474</v>
      </c>
      <c r="B11" s="25" t="s">
        <v>475</v>
      </c>
      <c r="C11" s="28">
        <f>SUM(C12:C16)</f>
        <v>48196500</v>
      </c>
      <c r="D11" s="28">
        <f>SUM(D12:D16)</f>
        <v>32743363.91</v>
      </c>
      <c r="E11" s="14">
        <f t="shared" si="0"/>
        <v>67.937223470583959</v>
      </c>
      <c r="F11" s="28">
        <f>SUM(F12:F16)</f>
        <v>329000</v>
      </c>
      <c r="G11" s="28">
        <f>SUM(G12:G16)</f>
        <v>329000</v>
      </c>
      <c r="H11" s="28">
        <f>SUM(H12:H16)</f>
        <v>158120</v>
      </c>
      <c r="I11" s="14">
        <f t="shared" si="1"/>
        <v>48.060790273556229</v>
      </c>
      <c r="J11" s="28">
        <f>SUM(J12:J16)</f>
        <v>48525500</v>
      </c>
      <c r="K11" s="28">
        <f>SUM(K12:K16)</f>
        <v>32901483.91</v>
      </c>
      <c r="L11" s="15">
        <f>IF(J11=0,0,K11/J11*100)</f>
        <v>67.802462437275253</v>
      </c>
    </row>
    <row r="12" spans="1:12" ht="97.15" customHeight="1">
      <c r="A12" s="136" t="s">
        <v>476</v>
      </c>
      <c r="B12" s="137" t="s">
        <v>39</v>
      </c>
      <c r="C12" s="261">
        <v>43931500</v>
      </c>
      <c r="D12" s="261">
        <v>31144068.059999999</v>
      </c>
      <c r="E12" s="16">
        <f t="shared" si="0"/>
        <v>70.892339346482586</v>
      </c>
      <c r="F12" s="182">
        <v>329000</v>
      </c>
      <c r="G12" s="182">
        <v>329000</v>
      </c>
      <c r="H12" s="182">
        <v>158120</v>
      </c>
      <c r="I12" s="16">
        <f t="shared" si="1"/>
        <v>48.060790273556229</v>
      </c>
      <c r="J12" s="29">
        <f t="shared" ref="J12:K14" si="2">C12+G12</f>
        <v>44260500</v>
      </c>
      <c r="K12" s="29">
        <f t="shared" si="2"/>
        <v>31302188.059999999</v>
      </c>
      <c r="L12" s="17">
        <f>IF(J12=0,0,K12/J12*100)</f>
        <v>70.722626405033822</v>
      </c>
    </row>
    <row r="13" spans="1:12" ht="33" customHeight="1">
      <c r="A13" s="139" t="s">
        <v>584</v>
      </c>
      <c r="B13" s="137" t="s">
        <v>40</v>
      </c>
      <c r="C13" s="261">
        <v>200000</v>
      </c>
      <c r="D13" s="261">
        <v>200000</v>
      </c>
      <c r="E13" s="16">
        <f t="shared" si="0"/>
        <v>100</v>
      </c>
      <c r="F13" s="182">
        <v>0</v>
      </c>
      <c r="G13" s="182">
        <v>0</v>
      </c>
      <c r="H13" s="182">
        <v>0</v>
      </c>
      <c r="I13" s="16">
        <f t="shared" si="1"/>
        <v>0</v>
      </c>
      <c r="J13" s="29">
        <f t="shared" si="2"/>
        <v>200000</v>
      </c>
      <c r="K13" s="29">
        <f t="shared" si="2"/>
        <v>200000</v>
      </c>
      <c r="L13" s="17">
        <f>IF(J13=0,0,K13/J13*100)</f>
        <v>100</v>
      </c>
    </row>
    <row r="14" spans="1:12" ht="33" customHeight="1">
      <c r="A14" s="139" t="s">
        <v>669</v>
      </c>
      <c r="B14" s="137" t="s">
        <v>91</v>
      </c>
      <c r="C14" s="261">
        <v>100000</v>
      </c>
      <c r="D14" s="261">
        <v>75120</v>
      </c>
      <c r="E14" s="16">
        <f t="shared" si="0"/>
        <v>75.12</v>
      </c>
      <c r="F14" s="182"/>
      <c r="G14" s="182"/>
      <c r="H14" s="182"/>
      <c r="I14" s="16">
        <f t="shared" si="1"/>
        <v>0</v>
      </c>
      <c r="J14" s="29">
        <f t="shared" si="2"/>
        <v>100000</v>
      </c>
      <c r="K14" s="29">
        <f t="shared" si="2"/>
        <v>75120</v>
      </c>
      <c r="L14" s="17">
        <f>IF(J14=0,0,K14/J14*100)</f>
        <v>75.12</v>
      </c>
    </row>
    <row r="15" spans="1:12" ht="45" customHeight="1">
      <c r="A15" s="136" t="s">
        <v>479</v>
      </c>
      <c r="B15" s="137" t="s">
        <v>42</v>
      </c>
      <c r="C15" s="261">
        <v>1700000</v>
      </c>
      <c r="D15" s="261">
        <v>1062173.01</v>
      </c>
      <c r="E15" s="16">
        <f t="shared" si="0"/>
        <v>62.480765294117646</v>
      </c>
      <c r="F15" s="182">
        <v>0</v>
      </c>
      <c r="G15" s="182">
        <v>0</v>
      </c>
      <c r="H15" s="182">
        <v>0</v>
      </c>
      <c r="I15" s="16">
        <f t="shared" si="1"/>
        <v>0</v>
      </c>
      <c r="J15" s="29">
        <f t="shared" ref="J15:J89" si="3">C15+G15</f>
        <v>1700000</v>
      </c>
      <c r="K15" s="29">
        <f>D15+H15</f>
        <v>1062173.01</v>
      </c>
      <c r="L15" s="17">
        <f t="shared" ref="L15:L27" si="4">IF(J15=0,0,K15/J15*100)</f>
        <v>62.480765294117646</v>
      </c>
    </row>
    <row r="16" spans="1:12" ht="44.45" customHeight="1">
      <c r="A16" s="136" t="s">
        <v>480</v>
      </c>
      <c r="B16" s="137" t="s">
        <v>360</v>
      </c>
      <c r="C16" s="261">
        <v>2265000</v>
      </c>
      <c r="D16" s="261">
        <v>262002.84</v>
      </c>
      <c r="E16" s="16">
        <f t="shared" si="0"/>
        <v>11.567454304635762</v>
      </c>
      <c r="F16" s="182">
        <v>0</v>
      </c>
      <c r="G16" s="182">
        <v>0</v>
      </c>
      <c r="H16" s="182">
        <v>0</v>
      </c>
      <c r="I16" s="16">
        <f t="shared" si="1"/>
        <v>0</v>
      </c>
      <c r="J16" s="29">
        <f t="shared" si="3"/>
        <v>2265000</v>
      </c>
      <c r="K16" s="29">
        <f>D16+H16</f>
        <v>262002.84</v>
      </c>
      <c r="L16" s="17">
        <f t="shared" si="4"/>
        <v>11.567454304635762</v>
      </c>
    </row>
    <row r="17" spans="1:12" s="23" customFormat="1" ht="74.45" customHeight="1">
      <c r="A17" s="24" t="s">
        <v>477</v>
      </c>
      <c r="B17" s="26" t="s">
        <v>1</v>
      </c>
      <c r="C17" s="30">
        <f>SUM(C18:C26)</f>
        <v>39162200</v>
      </c>
      <c r="D17" s="30">
        <f>SUM(D18:D26)</f>
        <v>14830988.529999997</v>
      </c>
      <c r="E17" s="14">
        <f t="shared" si="0"/>
        <v>37.870672561807041</v>
      </c>
      <c r="F17" s="30">
        <f>SUM(F18:F26)</f>
        <v>135124219.78999999</v>
      </c>
      <c r="G17" s="30">
        <f>SUM(G18:G26)</f>
        <v>154211845.85999998</v>
      </c>
      <c r="H17" s="30">
        <f>SUM(H18:H26)</f>
        <v>61067318.769999996</v>
      </c>
      <c r="I17" s="14">
        <f t="shared" si="1"/>
        <v>39.599628958101881</v>
      </c>
      <c r="J17" s="30">
        <f>SUM(J18:J26)</f>
        <v>193374045.85999998</v>
      </c>
      <c r="K17" s="30">
        <f>SUM(K18:K26)</f>
        <v>75898307.299999997</v>
      </c>
      <c r="L17" s="15">
        <f t="shared" si="4"/>
        <v>39.249479919838507</v>
      </c>
    </row>
    <row r="18" spans="1:12" ht="31.15" customHeight="1">
      <c r="A18" s="136" t="s">
        <v>478</v>
      </c>
      <c r="B18" s="137" t="s">
        <v>40</v>
      </c>
      <c r="C18" s="261">
        <v>39137200</v>
      </c>
      <c r="D18" s="261">
        <v>14830988.529999997</v>
      </c>
      <c r="E18" s="16">
        <f t="shared" si="0"/>
        <v>37.894863531371684</v>
      </c>
      <c r="F18" s="182">
        <v>78489725.150000006</v>
      </c>
      <c r="G18" s="182">
        <v>88092749.650000006</v>
      </c>
      <c r="H18" s="182">
        <v>32111940.18</v>
      </c>
      <c r="I18" s="16">
        <f t="shared" si="1"/>
        <v>36.452421235099905</v>
      </c>
      <c r="J18" s="29">
        <f t="shared" si="3"/>
        <v>127229949.65000001</v>
      </c>
      <c r="K18" s="29">
        <f t="shared" ref="K18:K26" si="5">D18+H18</f>
        <v>46942928.709999993</v>
      </c>
      <c r="L18" s="17">
        <f t="shared" si="4"/>
        <v>36.8961308553029</v>
      </c>
    </row>
    <row r="19" spans="1:12" ht="31.15" customHeight="1">
      <c r="A19" s="139" t="s">
        <v>585</v>
      </c>
      <c r="B19" s="137" t="s">
        <v>38</v>
      </c>
      <c r="C19" s="182"/>
      <c r="D19" s="182"/>
      <c r="E19" s="16">
        <f t="shared" si="0"/>
        <v>0</v>
      </c>
      <c r="F19" s="182">
        <v>128000</v>
      </c>
      <c r="G19" s="182">
        <v>128000</v>
      </c>
      <c r="H19" s="182"/>
      <c r="I19" s="16">
        <f t="shared" si="1"/>
        <v>0</v>
      </c>
      <c r="J19" s="29">
        <f>C19+G19</f>
        <v>128000</v>
      </c>
      <c r="K19" s="29">
        <f>D19+H19</f>
        <v>0</v>
      </c>
      <c r="L19" s="17">
        <f>IF(J19=0,0,K19/J19*100)</f>
        <v>0</v>
      </c>
    </row>
    <row r="20" spans="1:12" ht="31.15" customHeight="1">
      <c r="A20" s="139" t="s">
        <v>553</v>
      </c>
      <c r="B20" s="137" t="s">
        <v>590</v>
      </c>
      <c r="C20" s="182"/>
      <c r="D20" s="182"/>
      <c r="E20" s="16">
        <f t="shared" si="0"/>
        <v>0</v>
      </c>
      <c r="F20" s="182">
        <v>6480300</v>
      </c>
      <c r="G20" s="182">
        <v>15964901.57</v>
      </c>
      <c r="H20" s="182">
        <v>15381888.460000001</v>
      </c>
      <c r="I20" s="16">
        <f t="shared" si="1"/>
        <v>96.348157190674115</v>
      </c>
      <c r="J20" s="29">
        <f>C20+G20</f>
        <v>15964901.57</v>
      </c>
      <c r="K20" s="29">
        <f>D20+H20</f>
        <v>15381888.460000001</v>
      </c>
      <c r="L20" s="17">
        <f>IF(J20=0,0,K20/J20*100)</f>
        <v>96.348157190674115</v>
      </c>
    </row>
    <row r="21" spans="1:12" ht="63" customHeight="1">
      <c r="A21" s="136" t="s">
        <v>191</v>
      </c>
      <c r="B21" s="137" t="s">
        <v>315</v>
      </c>
      <c r="C21" s="73"/>
      <c r="D21" s="73"/>
      <c r="E21" s="16">
        <f t="shared" si="0"/>
        <v>0</v>
      </c>
      <c r="F21" s="182">
        <v>10963673</v>
      </c>
      <c r="G21" s="182">
        <v>10963673</v>
      </c>
      <c r="H21" s="182"/>
      <c r="I21" s="16">
        <f t="shared" si="1"/>
        <v>0</v>
      </c>
      <c r="J21" s="29">
        <f t="shared" si="3"/>
        <v>10963673</v>
      </c>
      <c r="K21" s="29">
        <f t="shared" si="5"/>
        <v>0</v>
      </c>
      <c r="L21" s="17">
        <f t="shared" si="4"/>
        <v>0</v>
      </c>
    </row>
    <row r="22" spans="1:12" ht="35.25" customHeight="1">
      <c r="A22" s="139" t="s">
        <v>586</v>
      </c>
      <c r="B22" s="137" t="s">
        <v>467</v>
      </c>
      <c r="C22" s="130"/>
      <c r="D22" s="73"/>
      <c r="E22" s="16">
        <f t="shared" si="0"/>
        <v>0</v>
      </c>
      <c r="F22" s="182">
        <v>21299400</v>
      </c>
      <c r="G22" s="182">
        <v>21299400</v>
      </c>
      <c r="H22" s="182">
        <v>11610877.970000001</v>
      </c>
      <c r="I22" s="16">
        <f t="shared" si="1"/>
        <v>54.512699747410728</v>
      </c>
      <c r="J22" s="29">
        <f t="shared" si="3"/>
        <v>21299400</v>
      </c>
      <c r="K22" s="29">
        <f t="shared" si="5"/>
        <v>11610877.970000001</v>
      </c>
      <c r="L22" s="17">
        <f>IF(J22=0,0,K22/J22*100)</f>
        <v>54.512699747410728</v>
      </c>
    </row>
    <row r="23" spans="1:12" ht="35.25" customHeight="1">
      <c r="A23" s="139" t="s">
        <v>214</v>
      </c>
      <c r="B23" s="137" t="s">
        <v>413</v>
      </c>
      <c r="C23" s="130"/>
      <c r="D23" s="73"/>
      <c r="E23" s="16">
        <f t="shared" si="0"/>
        <v>0</v>
      </c>
      <c r="F23" s="182">
        <v>1949612.16</v>
      </c>
      <c r="G23" s="182">
        <v>1949612.16</v>
      </c>
      <c r="H23" s="182">
        <v>1949612.16</v>
      </c>
      <c r="I23" s="16">
        <f t="shared" si="1"/>
        <v>100</v>
      </c>
      <c r="J23" s="29">
        <f t="shared" si="3"/>
        <v>1949612.16</v>
      </c>
      <c r="K23" s="29">
        <f t="shared" si="5"/>
        <v>1949612.16</v>
      </c>
      <c r="L23" s="17">
        <f>IF(J23=0,0,K23/J23*100)</f>
        <v>100</v>
      </c>
    </row>
    <row r="24" spans="1:12" ht="35.25" customHeight="1">
      <c r="A24" s="139" t="s">
        <v>862</v>
      </c>
      <c r="B24" s="137" t="s">
        <v>702</v>
      </c>
      <c r="C24" s="130"/>
      <c r="D24" s="73"/>
      <c r="E24" s="16">
        <f t="shared" si="0"/>
        <v>0</v>
      </c>
      <c r="F24" s="182">
        <v>15800000</v>
      </c>
      <c r="G24" s="182">
        <v>15800000</v>
      </c>
      <c r="H24" s="182"/>
      <c r="I24" s="16">
        <f t="shared" si="1"/>
        <v>0</v>
      </c>
      <c r="J24" s="29">
        <f>C24+G24</f>
        <v>15800000</v>
      </c>
      <c r="K24" s="29">
        <f>D24+H24</f>
        <v>0</v>
      </c>
      <c r="L24" s="17">
        <f>IF(J24=0,0,K24/J24*100)</f>
        <v>0</v>
      </c>
    </row>
    <row r="25" spans="1:12" ht="35.25" customHeight="1">
      <c r="A25" s="139" t="s">
        <v>670</v>
      </c>
      <c r="B25" s="137" t="s">
        <v>671</v>
      </c>
      <c r="C25" s="130"/>
      <c r="D25" s="73"/>
      <c r="E25" s="16">
        <f t="shared" si="0"/>
        <v>0</v>
      </c>
      <c r="F25" s="182">
        <v>13509.48</v>
      </c>
      <c r="G25" s="182">
        <v>13509.48</v>
      </c>
      <c r="H25" s="182">
        <v>13000</v>
      </c>
      <c r="I25" s="16">
        <f t="shared" si="1"/>
        <v>96.228722349046748</v>
      </c>
      <c r="J25" s="29">
        <f>C25+G25</f>
        <v>13509.48</v>
      </c>
      <c r="K25" s="29">
        <f>D25+H25</f>
        <v>13000</v>
      </c>
      <c r="L25" s="17">
        <f>IF(J25=0,0,K25/J25*100)</f>
        <v>96.228722349046748</v>
      </c>
    </row>
    <row r="26" spans="1:12" ht="35.25" customHeight="1">
      <c r="A26" s="139" t="s">
        <v>587</v>
      </c>
      <c r="B26" s="137" t="s">
        <v>588</v>
      </c>
      <c r="C26" s="143">
        <v>25000</v>
      </c>
      <c r="D26" s="140"/>
      <c r="E26" s="227"/>
      <c r="F26" s="228"/>
      <c r="G26" s="228"/>
      <c r="H26" s="228"/>
      <c r="I26" s="227">
        <f t="shared" si="1"/>
        <v>0</v>
      </c>
      <c r="J26" s="29">
        <f>C26+G26</f>
        <v>25000</v>
      </c>
      <c r="K26" s="29">
        <f t="shared" si="5"/>
        <v>0</v>
      </c>
      <c r="L26" s="229">
        <f>IF(J26=0,0,K26/J26*100)</f>
        <v>0</v>
      </c>
    </row>
    <row r="27" spans="1:12" s="23" customFormat="1" ht="37.15" customHeight="1">
      <c r="A27" s="230" t="s">
        <v>481</v>
      </c>
      <c r="B27" s="138" t="s">
        <v>421</v>
      </c>
      <c r="C27" s="77">
        <f>SUM(C28:C33)</f>
        <v>34941600</v>
      </c>
      <c r="D27" s="77">
        <f>SUM(D28:D33)</f>
        <v>24838810.050000001</v>
      </c>
      <c r="E27" s="231">
        <f t="shared" si="0"/>
        <v>71.086641853836113</v>
      </c>
      <c r="F27" s="77">
        <f>SUM(F28:F33)</f>
        <v>5678800</v>
      </c>
      <c r="G27" s="77">
        <f>SUM(G28:G33)</f>
        <v>5821800.0800000001</v>
      </c>
      <c r="H27" s="77">
        <f>SUM(H28:H33)</f>
        <v>4024810.5300000003</v>
      </c>
      <c r="I27" s="231">
        <f t="shared" si="1"/>
        <v>69.13343767723471</v>
      </c>
      <c r="J27" s="77">
        <f>SUM(J28:J33)</f>
        <v>40763400.079999998</v>
      </c>
      <c r="K27" s="77">
        <f>SUM(K28:K33)</f>
        <v>28863620.580000002</v>
      </c>
      <c r="L27" s="232">
        <f t="shared" si="4"/>
        <v>70.807686609443408</v>
      </c>
    </row>
    <row r="28" spans="1:12" ht="44.45" customHeight="1">
      <c r="A28" s="139" t="s">
        <v>560</v>
      </c>
      <c r="B28" s="137" t="s">
        <v>40</v>
      </c>
      <c r="C28" s="261">
        <v>1883900</v>
      </c>
      <c r="D28" s="261">
        <v>1289676.9600000002</v>
      </c>
      <c r="E28" s="233">
        <f t="shared" si="0"/>
        <v>68.457824725303908</v>
      </c>
      <c r="F28" s="182">
        <v>0</v>
      </c>
      <c r="G28" s="182">
        <v>0</v>
      </c>
      <c r="H28" s="182">
        <v>0</v>
      </c>
      <c r="I28" s="233">
        <f t="shared" si="1"/>
        <v>0</v>
      </c>
      <c r="J28" s="234">
        <f t="shared" si="3"/>
        <v>1883900</v>
      </c>
      <c r="K28" s="234">
        <f t="shared" ref="K28:K33" si="6">D28+H28</f>
        <v>1289676.9600000002</v>
      </c>
      <c r="L28" s="165">
        <f t="shared" ref="L28:L35" si="7">IF(J28=0,0,K28/J28*100)</f>
        <v>68.457824725303908</v>
      </c>
    </row>
    <row r="29" spans="1:12" ht="44.45" customHeight="1">
      <c r="A29" s="139" t="s">
        <v>76</v>
      </c>
      <c r="B29" s="137" t="s">
        <v>362</v>
      </c>
      <c r="C29" s="261">
        <v>50000</v>
      </c>
      <c r="D29" s="261">
        <v>0</v>
      </c>
      <c r="E29" s="233">
        <f t="shared" si="0"/>
        <v>0</v>
      </c>
      <c r="F29" s="182"/>
      <c r="G29" s="182"/>
      <c r="H29" s="182"/>
      <c r="I29" s="233">
        <f t="shared" si="1"/>
        <v>0</v>
      </c>
      <c r="J29" s="234">
        <f>C29+G29</f>
        <v>50000</v>
      </c>
      <c r="K29" s="234">
        <f t="shared" si="6"/>
        <v>0</v>
      </c>
      <c r="L29" s="165">
        <f t="shared" si="7"/>
        <v>0</v>
      </c>
    </row>
    <row r="30" spans="1:12" ht="43.15" customHeight="1">
      <c r="A30" s="235" t="s">
        <v>482</v>
      </c>
      <c r="B30" s="236" t="s">
        <v>41</v>
      </c>
      <c r="C30" s="261">
        <v>813000</v>
      </c>
      <c r="D30" s="261">
        <v>182425</v>
      </c>
      <c r="E30" s="233">
        <f t="shared" si="0"/>
        <v>22.438499384993847</v>
      </c>
      <c r="F30" s="182">
        <v>360000</v>
      </c>
      <c r="G30" s="182">
        <v>360000</v>
      </c>
      <c r="H30" s="182">
        <v>45000</v>
      </c>
      <c r="I30" s="233">
        <f t="shared" si="1"/>
        <v>12.5</v>
      </c>
      <c r="J30" s="234">
        <f t="shared" si="3"/>
        <v>1173000</v>
      </c>
      <c r="K30" s="234">
        <f t="shared" si="6"/>
        <v>227425</v>
      </c>
      <c r="L30" s="165">
        <f t="shared" si="7"/>
        <v>19.388320545609545</v>
      </c>
    </row>
    <row r="31" spans="1:12" ht="28.9" customHeight="1">
      <c r="A31" s="235" t="s">
        <v>483</v>
      </c>
      <c r="B31" s="236" t="s">
        <v>93</v>
      </c>
      <c r="C31" s="261">
        <v>13771500</v>
      </c>
      <c r="D31" s="261">
        <v>8791249.3000000007</v>
      </c>
      <c r="E31" s="233">
        <f t="shared" si="0"/>
        <v>63.836541407980249</v>
      </c>
      <c r="F31" s="182">
        <v>1914000</v>
      </c>
      <c r="G31" s="182">
        <v>2057000.08</v>
      </c>
      <c r="H31" s="182">
        <v>1272770.53</v>
      </c>
      <c r="I31" s="233">
        <f t="shared" si="1"/>
        <v>61.875084127366684</v>
      </c>
      <c r="J31" s="234">
        <f t="shared" si="3"/>
        <v>15828500.08</v>
      </c>
      <c r="K31" s="234">
        <f t="shared" si="6"/>
        <v>10064019.83</v>
      </c>
      <c r="L31" s="165">
        <f t="shared" si="7"/>
        <v>63.581639316010282</v>
      </c>
    </row>
    <row r="32" spans="1:12" ht="31.5">
      <c r="A32" s="136" t="s">
        <v>28</v>
      </c>
      <c r="B32" s="137" t="s">
        <v>27</v>
      </c>
      <c r="C32" s="261">
        <v>950000</v>
      </c>
      <c r="D32" s="261">
        <v>228558.79</v>
      </c>
      <c r="E32" s="233">
        <f t="shared" si="0"/>
        <v>24.058820000000001</v>
      </c>
      <c r="F32" s="182">
        <v>795800</v>
      </c>
      <c r="G32" s="182">
        <v>795800</v>
      </c>
      <c r="H32" s="182">
        <v>98040</v>
      </c>
      <c r="I32" s="233">
        <f t="shared" si="1"/>
        <v>12.319678311133449</v>
      </c>
      <c r="J32" s="234">
        <f t="shared" si="3"/>
        <v>1745800</v>
      </c>
      <c r="K32" s="234">
        <f t="shared" si="6"/>
        <v>326598.79000000004</v>
      </c>
      <c r="L32" s="165">
        <f t="shared" si="7"/>
        <v>18.707686447473939</v>
      </c>
    </row>
    <row r="33" spans="1:12" ht="47.25">
      <c r="A33" s="139" t="s">
        <v>620</v>
      </c>
      <c r="B33" s="137" t="s">
        <v>672</v>
      </c>
      <c r="C33" s="261">
        <v>17473200</v>
      </c>
      <c r="D33" s="261">
        <v>14346900</v>
      </c>
      <c r="E33" s="233">
        <f t="shared" si="0"/>
        <v>82.108028294759976</v>
      </c>
      <c r="F33" s="182">
        <v>2609000</v>
      </c>
      <c r="G33" s="182">
        <v>2609000</v>
      </c>
      <c r="H33" s="182">
        <v>2609000</v>
      </c>
      <c r="I33" s="233">
        <f t="shared" si="1"/>
        <v>100</v>
      </c>
      <c r="J33" s="234">
        <f>C33+G33</f>
        <v>20082200</v>
      </c>
      <c r="K33" s="234">
        <f t="shared" si="6"/>
        <v>16955900</v>
      </c>
      <c r="L33" s="165">
        <f>IF(J33=0,0,K33/J33*100)</f>
        <v>84.432482496937595</v>
      </c>
    </row>
    <row r="34" spans="1:12" s="23" customFormat="1" ht="58.9" customHeight="1">
      <c r="A34" s="230" t="s">
        <v>484</v>
      </c>
      <c r="B34" s="138" t="s">
        <v>422</v>
      </c>
      <c r="C34" s="77">
        <f>SUM(C35:C85)</f>
        <v>919147218</v>
      </c>
      <c r="D34" s="77">
        <f>SUM(D35:D85)</f>
        <v>614612615.31999981</v>
      </c>
      <c r="E34" s="231">
        <f t="shared" si="0"/>
        <v>66.867701199961616</v>
      </c>
      <c r="F34" s="77">
        <f>SUM(F35:F85)</f>
        <v>330883128.20999998</v>
      </c>
      <c r="G34" s="77">
        <f>SUM(G35:G85)</f>
        <v>395953767.44</v>
      </c>
      <c r="H34" s="77">
        <f>SUM(H35:H85)</f>
        <v>211947081.78000003</v>
      </c>
      <c r="I34" s="231">
        <f t="shared" si="1"/>
        <v>53.528239710995294</v>
      </c>
      <c r="J34" s="77">
        <f>SUM(J35:J85)</f>
        <v>1315100985.4400001</v>
      </c>
      <c r="K34" s="77">
        <f>SUM(K35:K85)</f>
        <v>826559697.09999967</v>
      </c>
      <c r="L34" s="232">
        <f t="shared" si="7"/>
        <v>62.851424054210817</v>
      </c>
    </row>
    <row r="35" spans="1:12" ht="69" customHeight="1">
      <c r="A35" s="136" t="s">
        <v>2</v>
      </c>
      <c r="B35" s="137" t="s">
        <v>29</v>
      </c>
      <c r="C35" s="261">
        <v>6936784.1799999997</v>
      </c>
      <c r="D35" s="261">
        <v>6936784.1799999997</v>
      </c>
      <c r="E35" s="233">
        <f t="shared" si="0"/>
        <v>100</v>
      </c>
      <c r="F35" s="182"/>
      <c r="G35" s="182"/>
      <c r="H35" s="182"/>
      <c r="I35" s="233">
        <f t="shared" si="1"/>
        <v>0</v>
      </c>
      <c r="J35" s="234">
        <f t="shared" si="3"/>
        <v>6936784.1799999997</v>
      </c>
      <c r="K35" s="234">
        <f>D35+H35</f>
        <v>6936784.1799999997</v>
      </c>
      <c r="L35" s="165">
        <f t="shared" si="7"/>
        <v>100</v>
      </c>
    </row>
    <row r="36" spans="1:12" ht="110.25">
      <c r="A36" s="136" t="s">
        <v>3</v>
      </c>
      <c r="B36" s="137" t="s">
        <v>673</v>
      </c>
      <c r="C36" s="261">
        <v>47528384</v>
      </c>
      <c r="D36" s="261">
        <v>28527145.749999996</v>
      </c>
      <c r="E36" s="233">
        <f t="shared" si="0"/>
        <v>60.021282756005334</v>
      </c>
      <c r="F36" s="261">
        <v>2189000</v>
      </c>
      <c r="G36" s="261">
        <v>4098176.12</v>
      </c>
      <c r="H36" s="261">
        <v>2052856.12</v>
      </c>
      <c r="I36" s="233">
        <f t="shared" si="1"/>
        <v>50.091944803972943</v>
      </c>
      <c r="J36" s="234">
        <f t="shared" si="3"/>
        <v>51626560.119999997</v>
      </c>
      <c r="K36" s="234">
        <f t="shared" ref="K36:K79" si="8">D36+H36</f>
        <v>30580001.869999997</v>
      </c>
      <c r="L36" s="165">
        <f t="shared" ref="L36:L79" si="9">IF(J36=0,0,K36/J36*100)</f>
        <v>59.233080412330985</v>
      </c>
    </row>
    <row r="37" spans="1:12" ht="70.150000000000006" customHeight="1">
      <c r="A37" s="136" t="s">
        <v>4</v>
      </c>
      <c r="B37" s="137" t="s">
        <v>387</v>
      </c>
      <c r="C37" s="261">
        <v>50669615.819999993</v>
      </c>
      <c r="D37" s="261">
        <v>25112912</v>
      </c>
      <c r="E37" s="233">
        <f t="shared" si="0"/>
        <v>49.562073036455885</v>
      </c>
      <c r="F37" s="261">
        <v>1206700</v>
      </c>
      <c r="G37" s="261">
        <v>32574287.230000004</v>
      </c>
      <c r="H37" s="261">
        <v>31087847.590000004</v>
      </c>
      <c r="I37" s="233">
        <f t="shared" si="1"/>
        <v>95.436770021997503</v>
      </c>
      <c r="J37" s="234">
        <f t="shared" si="3"/>
        <v>83243903.049999997</v>
      </c>
      <c r="K37" s="234">
        <f t="shared" si="8"/>
        <v>56200759.590000004</v>
      </c>
      <c r="L37" s="165">
        <f t="shared" si="9"/>
        <v>67.513364379663116</v>
      </c>
    </row>
    <row r="38" spans="1:12" ht="80.45" customHeight="1">
      <c r="A38" s="136" t="s">
        <v>5</v>
      </c>
      <c r="B38" s="137" t="s">
        <v>388</v>
      </c>
      <c r="C38" s="261">
        <v>24095000</v>
      </c>
      <c r="D38" s="261">
        <v>14547510.339999998</v>
      </c>
      <c r="E38" s="233">
        <f t="shared" si="0"/>
        <v>60.375639510271824</v>
      </c>
      <c r="F38" s="261">
        <v>0</v>
      </c>
      <c r="G38" s="261">
        <v>2278042.38</v>
      </c>
      <c r="H38" s="261">
        <v>2278042.38</v>
      </c>
      <c r="I38" s="233">
        <f t="shared" si="1"/>
        <v>100</v>
      </c>
      <c r="J38" s="234">
        <f t="shared" si="3"/>
        <v>26373042.379999999</v>
      </c>
      <c r="K38" s="234">
        <f t="shared" si="8"/>
        <v>16825552.719999999</v>
      </c>
      <c r="L38" s="165">
        <f t="shared" si="9"/>
        <v>63.798300088273699</v>
      </c>
    </row>
    <row r="39" spans="1:12" ht="67.900000000000006" customHeight="1">
      <c r="A39" s="136" t="s">
        <v>6</v>
      </c>
      <c r="B39" s="137" t="s">
        <v>389</v>
      </c>
      <c r="C39" s="261">
        <v>5903523.9699999997</v>
      </c>
      <c r="D39" s="261">
        <v>5903523.9699999997</v>
      </c>
      <c r="E39" s="233">
        <f t="shared" si="0"/>
        <v>100</v>
      </c>
      <c r="F39" s="182"/>
      <c r="G39" s="182"/>
      <c r="H39" s="182"/>
      <c r="I39" s="233">
        <f t="shared" si="1"/>
        <v>0</v>
      </c>
      <c r="J39" s="234">
        <f t="shared" si="3"/>
        <v>5903523.9699999997</v>
      </c>
      <c r="K39" s="234">
        <f t="shared" si="8"/>
        <v>5903523.9699999997</v>
      </c>
      <c r="L39" s="165">
        <f t="shared" si="9"/>
        <v>100</v>
      </c>
    </row>
    <row r="40" spans="1:12" ht="110.25">
      <c r="A40" s="136" t="s">
        <v>7</v>
      </c>
      <c r="B40" s="137" t="s">
        <v>674</v>
      </c>
      <c r="C40" s="261">
        <v>41380400</v>
      </c>
      <c r="D40" s="261">
        <v>30381334.880000003</v>
      </c>
      <c r="E40" s="233">
        <f t="shared" si="0"/>
        <v>73.41962590985105</v>
      </c>
      <c r="F40" s="182"/>
      <c r="G40" s="182"/>
      <c r="H40" s="182"/>
      <c r="I40" s="233">
        <f t="shared" si="1"/>
        <v>0</v>
      </c>
      <c r="J40" s="234">
        <f t="shared" si="3"/>
        <v>41380400</v>
      </c>
      <c r="K40" s="234">
        <f t="shared" si="8"/>
        <v>30381334.880000003</v>
      </c>
      <c r="L40" s="165">
        <f t="shared" si="9"/>
        <v>73.41962590985105</v>
      </c>
    </row>
    <row r="41" spans="1:12" ht="63" customHeight="1">
      <c r="A41" s="136" t="s">
        <v>8</v>
      </c>
      <c r="B41" s="137" t="s">
        <v>390</v>
      </c>
      <c r="C41" s="261">
        <v>27917676.030000001</v>
      </c>
      <c r="D41" s="261">
        <v>19074380.899999999</v>
      </c>
      <c r="E41" s="233">
        <f t="shared" si="0"/>
        <v>68.323670206298317</v>
      </c>
      <c r="F41" s="182"/>
      <c r="G41" s="182"/>
      <c r="H41" s="182"/>
      <c r="I41" s="233">
        <f t="shared" si="1"/>
        <v>0</v>
      </c>
      <c r="J41" s="234">
        <f t="shared" si="3"/>
        <v>27917676.030000001</v>
      </c>
      <c r="K41" s="234">
        <f t="shared" si="8"/>
        <v>19074380.899999999</v>
      </c>
      <c r="L41" s="165">
        <f t="shared" si="9"/>
        <v>68.323670206298317</v>
      </c>
    </row>
    <row r="42" spans="1:12" ht="82.9" customHeight="1">
      <c r="A42" s="136" t="s">
        <v>9</v>
      </c>
      <c r="B42" s="137" t="s">
        <v>391</v>
      </c>
      <c r="C42" s="261">
        <v>5777400</v>
      </c>
      <c r="D42" s="261">
        <v>4133702.0700000003</v>
      </c>
      <c r="E42" s="233">
        <f t="shared" si="0"/>
        <v>71.549521757191826</v>
      </c>
      <c r="F42" s="182"/>
      <c r="G42" s="182"/>
      <c r="H42" s="182"/>
      <c r="I42" s="233">
        <f t="shared" si="1"/>
        <v>0</v>
      </c>
      <c r="J42" s="234">
        <f t="shared" si="3"/>
        <v>5777400</v>
      </c>
      <c r="K42" s="234">
        <f t="shared" si="8"/>
        <v>4133702.0700000003</v>
      </c>
      <c r="L42" s="165">
        <f t="shared" si="9"/>
        <v>71.549521757191826</v>
      </c>
    </row>
    <row r="43" spans="1:12" ht="63" customHeight="1">
      <c r="A43" s="136" t="s">
        <v>10</v>
      </c>
      <c r="B43" s="137" t="s">
        <v>95</v>
      </c>
      <c r="C43" s="261">
        <v>57031100</v>
      </c>
      <c r="D43" s="261">
        <v>40137845.969999984</v>
      </c>
      <c r="E43" s="233">
        <f t="shared" si="0"/>
        <v>70.378873930188931</v>
      </c>
      <c r="F43" s="261">
        <v>388700</v>
      </c>
      <c r="G43" s="261">
        <v>2895363</v>
      </c>
      <c r="H43" s="261">
        <v>2440969</v>
      </c>
      <c r="I43" s="233">
        <f t="shared" si="1"/>
        <v>84.30614745025062</v>
      </c>
      <c r="J43" s="234">
        <f t="shared" si="3"/>
        <v>59926463</v>
      </c>
      <c r="K43" s="234">
        <f t="shared" si="8"/>
        <v>42578814.969999984</v>
      </c>
      <c r="L43" s="165">
        <f t="shared" si="9"/>
        <v>71.051773854899437</v>
      </c>
    </row>
    <row r="44" spans="1:12" ht="77.45" customHeight="1">
      <c r="A44" s="136" t="s">
        <v>11</v>
      </c>
      <c r="B44" s="137" t="s">
        <v>12</v>
      </c>
      <c r="C44" s="261">
        <v>302546400</v>
      </c>
      <c r="D44" s="261">
        <v>203339834.69</v>
      </c>
      <c r="E44" s="233">
        <f t="shared" si="0"/>
        <v>67.209470907602935</v>
      </c>
      <c r="F44" s="261">
        <v>35640500</v>
      </c>
      <c r="G44" s="261">
        <v>59771975.290000007</v>
      </c>
      <c r="H44" s="261">
        <v>36391132.819999993</v>
      </c>
      <c r="I44" s="233">
        <f t="shared" si="1"/>
        <v>60.883269531312138</v>
      </c>
      <c r="J44" s="234">
        <f t="shared" si="3"/>
        <v>362318375.29000002</v>
      </c>
      <c r="K44" s="234">
        <f t="shared" si="8"/>
        <v>239730967.50999999</v>
      </c>
      <c r="L44" s="165">
        <f t="shared" si="9"/>
        <v>66.165832002894987</v>
      </c>
    </row>
    <row r="45" spans="1:12" ht="79.900000000000006" customHeight="1">
      <c r="A45" s="136" t="s">
        <v>13</v>
      </c>
      <c r="B45" s="137" t="s">
        <v>230</v>
      </c>
      <c r="C45" s="261">
        <v>35984800</v>
      </c>
      <c r="D45" s="261">
        <v>25929074.029999997</v>
      </c>
      <c r="E45" s="233">
        <f t="shared" si="0"/>
        <v>72.055629126742389</v>
      </c>
      <c r="F45" s="182"/>
      <c r="G45" s="182"/>
      <c r="H45" s="182"/>
      <c r="I45" s="233">
        <f t="shared" si="1"/>
        <v>0</v>
      </c>
      <c r="J45" s="234">
        <f t="shared" si="3"/>
        <v>35984800</v>
      </c>
      <c r="K45" s="234">
        <f t="shared" si="8"/>
        <v>25929074.029999997</v>
      </c>
      <c r="L45" s="165">
        <f t="shared" si="9"/>
        <v>72.055629126742389</v>
      </c>
    </row>
    <row r="46" spans="1:12" ht="61.15" customHeight="1">
      <c r="A46" s="136" t="s">
        <v>231</v>
      </c>
      <c r="B46" s="137" t="s">
        <v>232</v>
      </c>
      <c r="C46" s="261">
        <v>16884400</v>
      </c>
      <c r="D46" s="261">
        <v>11611377.08</v>
      </c>
      <c r="E46" s="233">
        <f t="shared" si="0"/>
        <v>68.769853118855266</v>
      </c>
      <c r="F46" s="182">
        <v>2000000</v>
      </c>
      <c r="G46" s="182">
        <v>2047985.21</v>
      </c>
      <c r="H46" s="182">
        <v>1545198.25</v>
      </c>
      <c r="I46" s="233">
        <f t="shared" si="1"/>
        <v>75.449678174189543</v>
      </c>
      <c r="J46" s="234">
        <f t="shared" si="3"/>
        <v>18932385.210000001</v>
      </c>
      <c r="K46" s="234">
        <f t="shared" si="8"/>
        <v>13156575.33</v>
      </c>
      <c r="L46" s="165">
        <f t="shared" si="9"/>
        <v>69.492434175968256</v>
      </c>
    </row>
    <row r="47" spans="1:12" ht="57" customHeight="1">
      <c r="A47" s="136" t="s">
        <v>325</v>
      </c>
      <c r="B47" s="137" t="s">
        <v>17</v>
      </c>
      <c r="C47" s="261">
        <v>2793800</v>
      </c>
      <c r="D47" s="261">
        <v>2089700</v>
      </c>
      <c r="E47" s="233">
        <f t="shared" si="0"/>
        <v>74.797766482926477</v>
      </c>
      <c r="F47" s="182"/>
      <c r="G47" s="182"/>
      <c r="H47" s="182"/>
      <c r="I47" s="233">
        <f t="shared" si="1"/>
        <v>0</v>
      </c>
      <c r="J47" s="234">
        <f t="shared" si="3"/>
        <v>2793800</v>
      </c>
      <c r="K47" s="234">
        <f t="shared" si="8"/>
        <v>2089700</v>
      </c>
      <c r="L47" s="165">
        <f t="shared" si="9"/>
        <v>74.797766482926477</v>
      </c>
    </row>
    <row r="48" spans="1:12" ht="48.6" customHeight="1">
      <c r="A48" s="136" t="s">
        <v>485</v>
      </c>
      <c r="B48" s="137" t="s">
        <v>96</v>
      </c>
      <c r="C48" s="261">
        <v>21894980</v>
      </c>
      <c r="D48" s="261">
        <v>15526655.460000003</v>
      </c>
      <c r="E48" s="233">
        <f t="shared" si="0"/>
        <v>70.914225361247205</v>
      </c>
      <c r="F48" s="182">
        <v>8188700</v>
      </c>
      <c r="G48" s="182">
        <v>8188700</v>
      </c>
      <c r="H48" s="182">
        <v>4719362.1100000003</v>
      </c>
      <c r="I48" s="233">
        <f t="shared" si="1"/>
        <v>57.632617021016777</v>
      </c>
      <c r="J48" s="234">
        <f t="shared" si="3"/>
        <v>30083680</v>
      </c>
      <c r="K48" s="234">
        <f t="shared" si="8"/>
        <v>20246017.570000004</v>
      </c>
      <c r="L48" s="165">
        <f t="shared" si="9"/>
        <v>67.299005872951724</v>
      </c>
    </row>
    <row r="49" spans="1:12" ht="46.9" customHeight="1">
      <c r="A49" s="136" t="s">
        <v>393</v>
      </c>
      <c r="B49" s="137" t="s">
        <v>392</v>
      </c>
      <c r="C49" s="261">
        <v>3108700</v>
      </c>
      <c r="D49" s="261">
        <v>2090565.27</v>
      </c>
      <c r="E49" s="233">
        <f t="shared" si="0"/>
        <v>67.248858686910921</v>
      </c>
      <c r="F49" s="182"/>
      <c r="G49" s="182"/>
      <c r="H49" s="182"/>
      <c r="I49" s="233">
        <f t="shared" si="1"/>
        <v>0</v>
      </c>
      <c r="J49" s="234">
        <f t="shared" si="3"/>
        <v>3108700</v>
      </c>
      <c r="K49" s="234">
        <f t="shared" si="8"/>
        <v>2090565.27</v>
      </c>
      <c r="L49" s="165">
        <f t="shared" si="9"/>
        <v>67.248858686910921</v>
      </c>
    </row>
    <row r="50" spans="1:12" ht="32.450000000000003" customHeight="1">
      <c r="A50" s="136" t="s">
        <v>18</v>
      </c>
      <c r="B50" s="137" t="s">
        <v>362</v>
      </c>
      <c r="C50" s="261">
        <v>5660000</v>
      </c>
      <c r="D50" s="261">
        <v>2172690.38</v>
      </c>
      <c r="E50" s="233">
        <f t="shared" si="0"/>
        <v>38.386755830388694</v>
      </c>
      <c r="F50" s="182">
        <v>165600</v>
      </c>
      <c r="G50" s="182">
        <v>165600</v>
      </c>
      <c r="H50" s="182"/>
      <c r="I50" s="233">
        <f t="shared" si="1"/>
        <v>0</v>
      </c>
      <c r="J50" s="234">
        <f t="shared" si="3"/>
        <v>5825600</v>
      </c>
      <c r="K50" s="234">
        <f t="shared" si="8"/>
        <v>2172690.38</v>
      </c>
      <c r="L50" s="165">
        <f t="shared" si="9"/>
        <v>37.295564062070859</v>
      </c>
    </row>
    <row r="51" spans="1:12" ht="78.75">
      <c r="A51" s="139" t="s">
        <v>534</v>
      </c>
      <c r="B51" s="137" t="s">
        <v>535</v>
      </c>
      <c r="C51" s="261">
        <v>6588800</v>
      </c>
      <c r="D51" s="261">
        <v>2076712.0799999998</v>
      </c>
      <c r="E51" s="233">
        <f t="shared" si="0"/>
        <v>31.518821029626032</v>
      </c>
      <c r="F51" s="182"/>
      <c r="G51" s="182"/>
      <c r="H51" s="182"/>
      <c r="I51" s="233">
        <f t="shared" si="1"/>
        <v>0</v>
      </c>
      <c r="J51" s="234">
        <f t="shared" ref="J51:K53" si="10">C51+G51</f>
        <v>6588800</v>
      </c>
      <c r="K51" s="234">
        <f t="shared" si="10"/>
        <v>2076712.0799999998</v>
      </c>
      <c r="L51" s="165">
        <f t="shared" ref="L51:L65" si="11">IF(J51=0,0,K51/J51*100)</f>
        <v>31.518821029626032</v>
      </c>
    </row>
    <row r="52" spans="1:12" ht="110.25">
      <c r="A52" s="139" t="s">
        <v>675</v>
      </c>
      <c r="B52" s="137" t="s">
        <v>676</v>
      </c>
      <c r="C52" s="261">
        <v>72400</v>
      </c>
      <c r="D52" s="261">
        <v>0</v>
      </c>
      <c r="E52" s="233">
        <f t="shared" si="0"/>
        <v>0</v>
      </c>
      <c r="F52" s="261">
        <v>108700</v>
      </c>
      <c r="G52" s="261">
        <v>108700</v>
      </c>
      <c r="H52" s="261">
        <v>0</v>
      </c>
      <c r="I52" s="233">
        <f t="shared" si="1"/>
        <v>0</v>
      </c>
      <c r="J52" s="234">
        <f t="shared" si="10"/>
        <v>181100</v>
      </c>
      <c r="K52" s="234">
        <f t="shared" si="10"/>
        <v>0</v>
      </c>
      <c r="L52" s="165">
        <f t="shared" si="11"/>
        <v>0</v>
      </c>
    </row>
    <row r="53" spans="1:12" ht="94.5">
      <c r="A53" s="139" t="s">
        <v>591</v>
      </c>
      <c r="B53" s="137" t="s">
        <v>592</v>
      </c>
      <c r="C53" s="261">
        <v>169000</v>
      </c>
      <c r="D53" s="261">
        <v>0</v>
      </c>
      <c r="E53" s="233">
        <f t="shared" si="0"/>
        <v>0</v>
      </c>
      <c r="F53" s="261">
        <v>253700</v>
      </c>
      <c r="G53" s="261">
        <v>253700</v>
      </c>
      <c r="H53" s="261">
        <v>0</v>
      </c>
      <c r="I53" s="233">
        <f t="shared" si="1"/>
        <v>0</v>
      </c>
      <c r="J53" s="234">
        <f t="shared" si="10"/>
        <v>422700</v>
      </c>
      <c r="K53" s="234">
        <f t="shared" si="10"/>
        <v>0</v>
      </c>
      <c r="L53" s="165">
        <f t="shared" si="11"/>
        <v>0</v>
      </c>
    </row>
    <row r="54" spans="1:12" ht="63">
      <c r="A54" s="139" t="s">
        <v>280</v>
      </c>
      <c r="B54" s="177" t="s">
        <v>281</v>
      </c>
      <c r="C54" s="261">
        <v>8600</v>
      </c>
      <c r="D54" s="261">
        <v>5089.26</v>
      </c>
      <c r="E54" s="233">
        <f t="shared" si="0"/>
        <v>59.177441860465116</v>
      </c>
      <c r="F54" s="182"/>
      <c r="G54" s="182"/>
      <c r="H54" s="182"/>
      <c r="I54" s="233">
        <f t="shared" si="1"/>
        <v>0</v>
      </c>
      <c r="J54" s="234">
        <f t="shared" si="3"/>
        <v>8600</v>
      </c>
      <c r="K54" s="234">
        <f t="shared" ref="K54:K65" si="12">D54+H54</f>
        <v>5089.26</v>
      </c>
      <c r="L54" s="165">
        <f t="shared" si="11"/>
        <v>59.177441860465116</v>
      </c>
    </row>
    <row r="55" spans="1:12" ht="141.75">
      <c r="A55" s="139" t="s">
        <v>687</v>
      </c>
      <c r="B55" s="177" t="s">
        <v>689</v>
      </c>
      <c r="C55" s="261"/>
      <c r="D55" s="261"/>
      <c r="E55" s="233">
        <f t="shared" si="0"/>
        <v>0</v>
      </c>
      <c r="F55" s="261">
        <v>8020000</v>
      </c>
      <c r="G55" s="261">
        <v>8020000</v>
      </c>
      <c r="H55" s="261">
        <v>1329760.0900000001</v>
      </c>
      <c r="I55" s="233">
        <f t="shared" ref="I55:I64" si="13">IF(G55=0,0,H55/G55*100)</f>
        <v>16.58054975062344</v>
      </c>
      <c r="J55" s="234">
        <f t="shared" ref="J55:J64" si="14">C55+G55</f>
        <v>8020000</v>
      </c>
      <c r="K55" s="234">
        <f t="shared" si="12"/>
        <v>1329760.0900000001</v>
      </c>
      <c r="L55" s="165">
        <f t="shared" si="11"/>
        <v>16.58054975062344</v>
      </c>
    </row>
    <row r="56" spans="1:12" ht="126">
      <c r="A56" s="139" t="s">
        <v>688</v>
      </c>
      <c r="B56" s="177" t="s">
        <v>690</v>
      </c>
      <c r="C56" s="261"/>
      <c r="D56" s="261"/>
      <c r="E56" s="233">
        <f t="shared" si="0"/>
        <v>0</v>
      </c>
      <c r="F56" s="261">
        <v>15913000</v>
      </c>
      <c r="G56" s="261">
        <v>15913000</v>
      </c>
      <c r="H56" s="261">
        <v>244533.69</v>
      </c>
      <c r="I56" s="233">
        <f t="shared" si="13"/>
        <v>1.5366913215609879</v>
      </c>
      <c r="J56" s="234">
        <f t="shared" si="14"/>
        <v>15913000</v>
      </c>
      <c r="K56" s="234">
        <f t="shared" si="12"/>
        <v>244533.69</v>
      </c>
      <c r="L56" s="165">
        <f t="shared" si="11"/>
        <v>1.5366913215609879</v>
      </c>
    </row>
    <row r="57" spans="1:12" ht="157.5">
      <c r="A57" s="139" t="s">
        <v>677</v>
      </c>
      <c r="B57" s="177" t="s">
        <v>680</v>
      </c>
      <c r="C57" s="341">
        <v>200000</v>
      </c>
      <c r="D57" s="341">
        <v>33480</v>
      </c>
      <c r="E57" s="233">
        <f t="shared" si="0"/>
        <v>16.739999999999998</v>
      </c>
      <c r="F57" s="261">
        <v>225000</v>
      </c>
      <c r="G57" s="261">
        <v>225000</v>
      </c>
      <c r="H57" s="261">
        <v>0</v>
      </c>
      <c r="I57" s="233">
        <f t="shared" si="13"/>
        <v>0</v>
      </c>
      <c r="J57" s="234">
        <f t="shared" si="14"/>
        <v>425000</v>
      </c>
      <c r="K57" s="234">
        <f t="shared" si="12"/>
        <v>33480</v>
      </c>
      <c r="L57" s="165">
        <f t="shared" si="11"/>
        <v>7.8776470588235297</v>
      </c>
    </row>
    <row r="58" spans="1:12" ht="157.5">
      <c r="A58" s="139" t="s">
        <v>678</v>
      </c>
      <c r="B58" s="177" t="s">
        <v>681</v>
      </c>
      <c r="C58" s="341">
        <v>200000</v>
      </c>
      <c r="D58" s="341">
        <v>33480</v>
      </c>
      <c r="E58" s="233">
        <f t="shared" si="0"/>
        <v>16.739999999999998</v>
      </c>
      <c r="F58" s="261">
        <v>225000</v>
      </c>
      <c r="G58" s="261">
        <v>225000</v>
      </c>
      <c r="H58" s="261">
        <v>0</v>
      </c>
      <c r="I58" s="233">
        <f t="shared" si="13"/>
        <v>0</v>
      </c>
      <c r="J58" s="234">
        <f t="shared" si="14"/>
        <v>425000</v>
      </c>
      <c r="K58" s="234">
        <f t="shared" si="12"/>
        <v>33480</v>
      </c>
      <c r="L58" s="165">
        <f t="shared" si="11"/>
        <v>7.8776470588235297</v>
      </c>
    </row>
    <row r="59" spans="1:12" ht="94.5">
      <c r="A59" s="139" t="s">
        <v>537</v>
      </c>
      <c r="B59" s="237" t="s">
        <v>595</v>
      </c>
      <c r="C59" s="182"/>
      <c r="D59" s="182"/>
      <c r="E59" s="233">
        <f>IF(C59=0,0,D59/C59*100)</f>
        <v>0</v>
      </c>
      <c r="F59" s="261">
        <v>22730000</v>
      </c>
      <c r="G59" s="261">
        <v>22730000</v>
      </c>
      <c r="H59" s="261">
        <v>11480000</v>
      </c>
      <c r="I59" s="233">
        <f t="shared" si="13"/>
        <v>50.505939287285528</v>
      </c>
      <c r="J59" s="234">
        <f t="shared" si="14"/>
        <v>22730000</v>
      </c>
      <c r="K59" s="234">
        <f t="shared" si="12"/>
        <v>11480000</v>
      </c>
      <c r="L59" s="165">
        <f t="shared" si="11"/>
        <v>50.505939287285528</v>
      </c>
    </row>
    <row r="60" spans="1:12" ht="78.75">
      <c r="A60" s="139" t="s">
        <v>538</v>
      </c>
      <c r="B60" s="237" t="s">
        <v>596</v>
      </c>
      <c r="C60" s="182"/>
      <c r="D60" s="182"/>
      <c r="E60" s="233">
        <f>IF(C60=0,0,D60/C60*100)</f>
        <v>0</v>
      </c>
      <c r="F60" s="261">
        <v>169309000</v>
      </c>
      <c r="G60" s="261">
        <v>169309000</v>
      </c>
      <c r="H60" s="261">
        <v>84769900</v>
      </c>
      <c r="I60" s="233">
        <f t="shared" si="13"/>
        <v>50.068159400858782</v>
      </c>
      <c r="J60" s="234">
        <f t="shared" si="14"/>
        <v>169309000</v>
      </c>
      <c r="K60" s="234">
        <f t="shared" si="12"/>
        <v>84769900</v>
      </c>
      <c r="L60" s="165">
        <f t="shared" si="11"/>
        <v>50.068159400858782</v>
      </c>
    </row>
    <row r="61" spans="1:12" ht="78.75">
      <c r="A61" s="139" t="s">
        <v>863</v>
      </c>
      <c r="B61" s="237" t="s">
        <v>864</v>
      </c>
      <c r="C61" s="182"/>
      <c r="D61" s="182"/>
      <c r="E61" s="233">
        <f>IF(C61=0,0,D61/C61*100)</f>
        <v>0</v>
      </c>
      <c r="F61" s="261">
        <v>5806000</v>
      </c>
      <c r="G61" s="261">
        <v>5806000</v>
      </c>
      <c r="H61" s="261"/>
      <c r="I61" s="233">
        <f t="shared" si="13"/>
        <v>0</v>
      </c>
      <c r="J61" s="234">
        <f>C61+G61</f>
        <v>5806000</v>
      </c>
      <c r="K61" s="234">
        <f>D61+H61</f>
        <v>0</v>
      </c>
      <c r="L61" s="165">
        <f>IF(J61=0,0,K61/J61*100)</f>
        <v>0</v>
      </c>
    </row>
    <row r="62" spans="1:12" ht="126">
      <c r="A62" s="139" t="s">
        <v>679</v>
      </c>
      <c r="B62" s="177" t="s">
        <v>682</v>
      </c>
      <c r="C62" s="261">
        <v>449500</v>
      </c>
      <c r="D62" s="261">
        <v>279499.99</v>
      </c>
      <c r="E62" s="233">
        <f t="shared" si="0"/>
        <v>62.180197997775302</v>
      </c>
      <c r="F62" s="261">
        <v>480000</v>
      </c>
      <c r="G62" s="261">
        <v>480000</v>
      </c>
      <c r="H62" s="261">
        <v>90000</v>
      </c>
      <c r="I62" s="233">
        <f t="shared" si="13"/>
        <v>18.75</v>
      </c>
      <c r="J62" s="234">
        <f t="shared" si="14"/>
        <v>929500</v>
      </c>
      <c r="K62" s="234">
        <f t="shared" si="12"/>
        <v>369499.99</v>
      </c>
      <c r="L62" s="165">
        <f t="shared" si="11"/>
        <v>39.752554061323295</v>
      </c>
    </row>
    <row r="63" spans="1:12" ht="110.25">
      <c r="A63" s="139" t="s">
        <v>691</v>
      </c>
      <c r="B63" s="177" t="s">
        <v>692</v>
      </c>
      <c r="C63" s="261"/>
      <c r="D63" s="261"/>
      <c r="E63" s="233">
        <f t="shared" si="0"/>
        <v>0</v>
      </c>
      <c r="F63" s="261">
        <v>7387764.21</v>
      </c>
      <c r="G63" s="261">
        <v>7387764.21</v>
      </c>
      <c r="H63" s="261">
        <v>931829.72</v>
      </c>
      <c r="I63" s="233">
        <f t="shared" si="13"/>
        <v>12.613149168170326</v>
      </c>
      <c r="J63" s="234">
        <f t="shared" si="14"/>
        <v>7387764.21</v>
      </c>
      <c r="K63" s="234">
        <f t="shared" si="12"/>
        <v>931829.72</v>
      </c>
      <c r="L63" s="165">
        <f t="shared" si="11"/>
        <v>12.613149168170326</v>
      </c>
    </row>
    <row r="64" spans="1:12" ht="63">
      <c r="A64" s="139" t="s">
        <v>693</v>
      </c>
      <c r="B64" s="177" t="s">
        <v>694</v>
      </c>
      <c r="C64" s="261"/>
      <c r="D64" s="261"/>
      <c r="E64" s="233">
        <f t="shared" si="0"/>
        <v>0</v>
      </c>
      <c r="F64" s="261">
        <v>418700</v>
      </c>
      <c r="G64" s="261">
        <v>418700</v>
      </c>
      <c r="H64" s="261">
        <v>82641</v>
      </c>
      <c r="I64" s="233">
        <f t="shared" si="13"/>
        <v>19.737520898017674</v>
      </c>
      <c r="J64" s="234">
        <f t="shared" si="14"/>
        <v>418700</v>
      </c>
      <c r="K64" s="234">
        <f t="shared" si="12"/>
        <v>82641</v>
      </c>
      <c r="L64" s="165">
        <f t="shared" si="11"/>
        <v>19.737520898017674</v>
      </c>
    </row>
    <row r="65" spans="1:12" ht="63">
      <c r="A65" s="139" t="s">
        <v>593</v>
      </c>
      <c r="B65" s="177" t="s">
        <v>594</v>
      </c>
      <c r="C65" s="261">
        <v>7424600</v>
      </c>
      <c r="D65" s="261">
        <v>3933968.27</v>
      </c>
      <c r="E65" s="233">
        <f t="shared" si="0"/>
        <v>52.985592085768928</v>
      </c>
      <c r="F65" s="182"/>
      <c r="G65" s="182"/>
      <c r="H65" s="182"/>
      <c r="I65" s="233">
        <f t="shared" si="1"/>
        <v>0</v>
      </c>
      <c r="J65" s="234">
        <f t="shared" si="3"/>
        <v>7424600</v>
      </c>
      <c r="K65" s="234">
        <f t="shared" si="12"/>
        <v>3933968.27</v>
      </c>
      <c r="L65" s="165">
        <f t="shared" si="11"/>
        <v>52.985592085768928</v>
      </c>
    </row>
    <row r="66" spans="1:12" ht="60.6" customHeight="1">
      <c r="A66" s="136" t="s">
        <v>187</v>
      </c>
      <c r="B66" s="137" t="s">
        <v>394</v>
      </c>
      <c r="C66" s="261">
        <v>2000000</v>
      </c>
      <c r="D66" s="261">
        <v>1129013.3</v>
      </c>
      <c r="E66" s="233">
        <f t="shared" si="0"/>
        <v>56.450665000000001</v>
      </c>
      <c r="F66" s="182"/>
      <c r="G66" s="182"/>
      <c r="H66" s="182"/>
      <c r="I66" s="233">
        <f t="shared" si="1"/>
        <v>0</v>
      </c>
      <c r="J66" s="234">
        <f t="shared" si="3"/>
        <v>2000000</v>
      </c>
      <c r="K66" s="234">
        <f t="shared" si="8"/>
        <v>1129013.3</v>
      </c>
      <c r="L66" s="165">
        <f t="shared" si="9"/>
        <v>56.450665000000001</v>
      </c>
    </row>
    <row r="67" spans="1:12" ht="60.6" customHeight="1">
      <c r="A67" s="139" t="s">
        <v>810</v>
      </c>
      <c r="B67" s="137" t="s">
        <v>861</v>
      </c>
      <c r="C67" s="261">
        <v>100000</v>
      </c>
      <c r="D67" s="261">
        <v>0</v>
      </c>
      <c r="E67" s="233">
        <f t="shared" si="0"/>
        <v>0</v>
      </c>
      <c r="F67" s="182"/>
      <c r="G67" s="182"/>
      <c r="H67" s="182"/>
      <c r="I67" s="233">
        <f t="shared" si="1"/>
        <v>0</v>
      </c>
      <c r="J67" s="234">
        <f>C67+G67</f>
        <v>100000</v>
      </c>
      <c r="K67" s="234">
        <f>D67+H67</f>
        <v>0</v>
      </c>
      <c r="L67" s="165">
        <f>IF(J67=0,0,K67/J67*100)</f>
        <v>0</v>
      </c>
    </row>
    <row r="68" spans="1:12" ht="60.6" customHeight="1">
      <c r="A68" s="139" t="s">
        <v>562</v>
      </c>
      <c r="B68" s="137" t="s">
        <v>597</v>
      </c>
      <c r="C68" s="261">
        <v>200000</v>
      </c>
      <c r="D68" s="261">
        <v>0</v>
      </c>
      <c r="E68" s="233">
        <f t="shared" si="0"/>
        <v>0</v>
      </c>
      <c r="F68" s="182"/>
      <c r="G68" s="182"/>
      <c r="H68" s="182"/>
      <c r="I68" s="233">
        <f t="shared" si="1"/>
        <v>0</v>
      </c>
      <c r="J68" s="234">
        <f>C68+G68</f>
        <v>200000</v>
      </c>
      <c r="K68" s="234">
        <f>D68+H68</f>
        <v>0</v>
      </c>
      <c r="L68" s="165">
        <f>IF(J68=0,0,K68/J68*100)</f>
        <v>0</v>
      </c>
    </row>
    <row r="69" spans="1:12" ht="63">
      <c r="A69" s="136" t="s">
        <v>373</v>
      </c>
      <c r="B69" s="137" t="s">
        <v>315</v>
      </c>
      <c r="C69" s="261">
        <v>3204600</v>
      </c>
      <c r="D69" s="261">
        <v>1024125.9</v>
      </c>
      <c r="E69" s="233">
        <f t="shared" si="0"/>
        <v>31.957994757536039</v>
      </c>
      <c r="F69" s="182"/>
      <c r="G69" s="182"/>
      <c r="H69" s="182"/>
      <c r="I69" s="233">
        <f t="shared" si="1"/>
        <v>0</v>
      </c>
      <c r="J69" s="234">
        <f t="shared" si="3"/>
        <v>3204600</v>
      </c>
      <c r="K69" s="234">
        <f t="shared" si="8"/>
        <v>1024125.9</v>
      </c>
      <c r="L69" s="165">
        <f t="shared" si="9"/>
        <v>31.957994757536039</v>
      </c>
    </row>
    <row r="70" spans="1:12" ht="61.9" customHeight="1">
      <c r="A70" s="136" t="s">
        <v>439</v>
      </c>
      <c r="B70" s="137" t="s">
        <v>66</v>
      </c>
      <c r="C70" s="261">
        <v>7365000</v>
      </c>
      <c r="D70" s="261">
        <v>4240035.49</v>
      </c>
      <c r="E70" s="233">
        <f t="shared" si="0"/>
        <v>57.570067752885265</v>
      </c>
      <c r="F70" s="182"/>
      <c r="G70" s="182"/>
      <c r="H70" s="182"/>
      <c r="I70" s="233">
        <f t="shared" si="1"/>
        <v>0</v>
      </c>
      <c r="J70" s="234">
        <f t="shared" si="3"/>
        <v>7365000</v>
      </c>
      <c r="K70" s="234">
        <f t="shared" si="8"/>
        <v>4240035.49</v>
      </c>
      <c r="L70" s="165">
        <f t="shared" si="9"/>
        <v>57.570067752885265</v>
      </c>
    </row>
    <row r="71" spans="1:12" ht="47.45" customHeight="1">
      <c r="A71" s="136" t="s">
        <v>440</v>
      </c>
      <c r="B71" s="137" t="s">
        <v>67</v>
      </c>
      <c r="C71" s="261">
        <v>2600000</v>
      </c>
      <c r="D71" s="261">
        <v>1712510.63</v>
      </c>
      <c r="E71" s="233">
        <f t="shared" si="0"/>
        <v>65.865793461538459</v>
      </c>
      <c r="F71" s="182"/>
      <c r="G71" s="182"/>
      <c r="H71" s="182"/>
      <c r="I71" s="233">
        <f t="shared" si="1"/>
        <v>0</v>
      </c>
      <c r="J71" s="234">
        <f t="shared" si="3"/>
        <v>2600000</v>
      </c>
      <c r="K71" s="234">
        <f t="shared" si="8"/>
        <v>1712510.63</v>
      </c>
      <c r="L71" s="165">
        <f t="shared" si="9"/>
        <v>65.865793461538459</v>
      </c>
    </row>
    <row r="72" spans="1:12" ht="48" customHeight="1">
      <c r="A72" s="136" t="s">
        <v>441</v>
      </c>
      <c r="B72" s="137" t="s">
        <v>68</v>
      </c>
      <c r="C72" s="261">
        <v>8433800</v>
      </c>
      <c r="D72" s="261">
        <v>5812043.3699999992</v>
      </c>
      <c r="E72" s="233">
        <f t="shared" si="0"/>
        <v>68.913696910052408</v>
      </c>
      <c r="F72" s="182"/>
      <c r="G72" s="182"/>
      <c r="H72" s="182"/>
      <c r="I72" s="233">
        <f t="shared" si="1"/>
        <v>0</v>
      </c>
      <c r="J72" s="234">
        <f t="shared" si="3"/>
        <v>8433800</v>
      </c>
      <c r="K72" s="234">
        <f t="shared" si="8"/>
        <v>5812043.3699999992</v>
      </c>
      <c r="L72" s="165">
        <f t="shared" si="9"/>
        <v>68.913696910052408</v>
      </c>
    </row>
    <row r="73" spans="1:12" ht="46.15" customHeight="1">
      <c r="A73" s="136" t="s">
        <v>442</v>
      </c>
      <c r="B73" s="137" t="s">
        <v>69</v>
      </c>
      <c r="C73" s="261">
        <v>3848602</v>
      </c>
      <c r="D73" s="261">
        <v>2376760.65</v>
      </c>
      <c r="E73" s="233">
        <f t="shared" si="0"/>
        <v>61.75646767319666</v>
      </c>
      <c r="F73" s="261">
        <v>4564698</v>
      </c>
      <c r="G73" s="261">
        <v>4564698</v>
      </c>
      <c r="H73" s="261">
        <v>682580</v>
      </c>
      <c r="I73" s="233">
        <f t="shared" si="1"/>
        <v>14.953453656736984</v>
      </c>
      <c r="J73" s="234">
        <f t="shared" si="3"/>
        <v>8413300</v>
      </c>
      <c r="K73" s="234">
        <f t="shared" si="8"/>
        <v>3059340.65</v>
      </c>
      <c r="L73" s="165">
        <f t="shared" si="9"/>
        <v>36.363147040994612</v>
      </c>
    </row>
    <row r="74" spans="1:12" ht="52.15" customHeight="1">
      <c r="A74" s="136" t="s">
        <v>443</v>
      </c>
      <c r="B74" s="137" t="s">
        <v>70</v>
      </c>
      <c r="C74" s="261">
        <v>33722300</v>
      </c>
      <c r="D74" s="261">
        <v>22643188.839999996</v>
      </c>
      <c r="E74" s="233">
        <f t="shared" si="0"/>
        <v>67.146039386400076</v>
      </c>
      <c r="F74" s="261">
        <v>557000</v>
      </c>
      <c r="G74" s="261">
        <v>686710</v>
      </c>
      <c r="H74" s="261">
        <v>683696.71</v>
      </c>
      <c r="I74" s="233">
        <f t="shared" si="1"/>
        <v>99.561199050545341</v>
      </c>
      <c r="J74" s="234">
        <f t="shared" si="3"/>
        <v>34409010</v>
      </c>
      <c r="K74" s="234">
        <f t="shared" si="8"/>
        <v>23326885.549999997</v>
      </c>
      <c r="L74" s="165">
        <f t="shared" si="9"/>
        <v>67.792957571287289</v>
      </c>
    </row>
    <row r="75" spans="1:12" ht="51.6" customHeight="1">
      <c r="A75" s="136" t="s">
        <v>444</v>
      </c>
      <c r="B75" s="137" t="s">
        <v>374</v>
      </c>
      <c r="C75" s="261">
        <v>39846100</v>
      </c>
      <c r="D75" s="261">
        <v>26878483.489999998</v>
      </c>
      <c r="E75" s="233">
        <f t="shared" si="0"/>
        <v>67.4557447027438</v>
      </c>
      <c r="F75" s="182"/>
      <c r="G75" s="182"/>
      <c r="H75" s="182"/>
      <c r="I75" s="233">
        <f t="shared" si="1"/>
        <v>0</v>
      </c>
      <c r="J75" s="234">
        <f t="shared" si="3"/>
        <v>39846100</v>
      </c>
      <c r="K75" s="234">
        <f t="shared" si="8"/>
        <v>26878483.489999998</v>
      </c>
      <c r="L75" s="165">
        <f t="shared" si="9"/>
        <v>67.4557447027438</v>
      </c>
    </row>
    <row r="76" spans="1:12" ht="31.5">
      <c r="A76" s="136" t="s">
        <v>445</v>
      </c>
      <c r="B76" s="137" t="s">
        <v>375</v>
      </c>
      <c r="C76" s="261">
        <v>29724700</v>
      </c>
      <c r="D76" s="261">
        <v>18224727.379999999</v>
      </c>
      <c r="E76" s="233">
        <f t="shared" si="0"/>
        <v>61.311728562441338</v>
      </c>
      <c r="F76" s="261">
        <v>0</v>
      </c>
      <c r="G76" s="261">
        <v>2700000</v>
      </c>
      <c r="H76" s="261">
        <v>226366.3</v>
      </c>
      <c r="I76" s="233">
        <f t="shared" si="1"/>
        <v>8.3839370370370361</v>
      </c>
      <c r="J76" s="234">
        <f t="shared" si="3"/>
        <v>32424700</v>
      </c>
      <c r="K76" s="234">
        <f t="shared" si="8"/>
        <v>18451093.68</v>
      </c>
      <c r="L76" s="165">
        <f t="shared" si="9"/>
        <v>56.904439146699893</v>
      </c>
    </row>
    <row r="77" spans="1:12" ht="69" customHeight="1">
      <c r="A77" s="136" t="s">
        <v>446</v>
      </c>
      <c r="B77" s="137" t="s">
        <v>395</v>
      </c>
      <c r="C77" s="261">
        <v>2830600</v>
      </c>
      <c r="D77" s="261">
        <v>1825022.89</v>
      </c>
      <c r="E77" s="233">
        <f t="shared" si="0"/>
        <v>64.474771779834654</v>
      </c>
      <c r="F77" s="182"/>
      <c r="G77" s="182"/>
      <c r="H77" s="182"/>
      <c r="I77" s="233">
        <f t="shared" si="1"/>
        <v>0</v>
      </c>
      <c r="J77" s="234">
        <f t="shared" si="3"/>
        <v>2830600</v>
      </c>
      <c r="K77" s="234">
        <f t="shared" si="8"/>
        <v>1825022.89</v>
      </c>
      <c r="L77" s="165">
        <f t="shared" si="9"/>
        <v>64.474771779834654</v>
      </c>
    </row>
    <row r="78" spans="1:12" ht="54.6" customHeight="1">
      <c r="A78" s="136" t="s">
        <v>188</v>
      </c>
      <c r="B78" s="137" t="s">
        <v>71</v>
      </c>
      <c r="C78" s="261">
        <v>14367600</v>
      </c>
      <c r="D78" s="261">
        <v>9476368.8100000005</v>
      </c>
      <c r="E78" s="233">
        <f t="shared" si="0"/>
        <v>65.956518903644309</v>
      </c>
      <c r="F78" s="182">
        <v>1000000</v>
      </c>
      <c r="G78" s="182">
        <v>1000000</v>
      </c>
      <c r="H78" s="182"/>
      <c r="I78" s="233">
        <f t="shared" si="1"/>
        <v>0</v>
      </c>
      <c r="J78" s="234">
        <f t="shared" si="3"/>
        <v>15367600</v>
      </c>
      <c r="K78" s="234">
        <f t="shared" si="8"/>
        <v>9476368.8100000005</v>
      </c>
      <c r="L78" s="165">
        <f t="shared" si="9"/>
        <v>61.664598310731677</v>
      </c>
    </row>
    <row r="79" spans="1:12" ht="57.6" customHeight="1">
      <c r="A79" s="136" t="s">
        <v>486</v>
      </c>
      <c r="B79" s="137" t="s">
        <v>97</v>
      </c>
      <c r="C79" s="261">
        <v>82111800</v>
      </c>
      <c r="D79" s="261">
        <v>61903000</v>
      </c>
      <c r="E79" s="233">
        <f t="shared" si="0"/>
        <v>75.388677388633553</v>
      </c>
      <c r="F79" s="182"/>
      <c r="G79" s="182"/>
      <c r="H79" s="182"/>
      <c r="I79" s="233">
        <f t="shared" si="1"/>
        <v>0</v>
      </c>
      <c r="J79" s="234">
        <f t="shared" si="3"/>
        <v>82111800</v>
      </c>
      <c r="K79" s="234">
        <f t="shared" si="8"/>
        <v>61903000</v>
      </c>
      <c r="L79" s="165">
        <f t="shared" si="9"/>
        <v>75.388677388633553</v>
      </c>
    </row>
    <row r="80" spans="1:12" ht="141.75">
      <c r="A80" s="139" t="s">
        <v>683</v>
      </c>
      <c r="B80" s="137" t="s">
        <v>665</v>
      </c>
      <c r="C80" s="261">
        <v>11675000</v>
      </c>
      <c r="D80" s="261">
        <v>8845200</v>
      </c>
      <c r="E80" s="233">
        <f t="shared" si="0"/>
        <v>75.761884368308358</v>
      </c>
      <c r="F80" s="182"/>
      <c r="G80" s="182"/>
      <c r="H80" s="182"/>
      <c r="I80" s="233">
        <f t="shared" ref="I80:I85" si="15">IF(G80=0,0,H80/G80*100)</f>
        <v>0</v>
      </c>
      <c r="J80" s="234">
        <f t="shared" ref="J80:J85" si="16">C80+G80</f>
        <v>11675000</v>
      </c>
      <c r="K80" s="234">
        <f t="shared" ref="K80:K85" si="17">D80+H80</f>
        <v>8845200</v>
      </c>
      <c r="L80" s="165">
        <f t="shared" ref="L80:L85" si="18">IF(J80=0,0,K80/J80*100)</f>
        <v>75.761884368308358</v>
      </c>
    </row>
    <row r="81" spans="1:12" ht="47.25">
      <c r="A81" s="139" t="s">
        <v>695</v>
      </c>
      <c r="B81" s="137" t="s">
        <v>666</v>
      </c>
      <c r="C81" s="261"/>
      <c r="D81" s="261"/>
      <c r="E81" s="233">
        <f t="shared" si="0"/>
        <v>0</v>
      </c>
      <c r="F81" s="261">
        <v>14210900</v>
      </c>
      <c r="G81" s="261">
        <v>14210900</v>
      </c>
      <c r="H81" s="261">
        <v>14210900</v>
      </c>
      <c r="I81" s="233">
        <f>IF(G81=0,0,H81/G81*100)</f>
        <v>100</v>
      </c>
      <c r="J81" s="234">
        <f>C81+G81</f>
        <v>14210900</v>
      </c>
      <c r="K81" s="234">
        <f>D81+H81</f>
        <v>14210900</v>
      </c>
      <c r="L81" s="165">
        <f>IF(J81=0,0,K81/J81*100)</f>
        <v>100</v>
      </c>
    </row>
    <row r="82" spans="1:12" ht="94.5">
      <c r="A82" s="139" t="s">
        <v>684</v>
      </c>
      <c r="B82" s="137" t="s">
        <v>686</v>
      </c>
      <c r="C82" s="261">
        <v>1343952</v>
      </c>
      <c r="D82" s="261">
        <v>895968</v>
      </c>
      <c r="E82" s="233">
        <f>IF(C82=0,0,D82/C82*100)</f>
        <v>66.666666666666657</v>
      </c>
      <c r="F82" s="182"/>
      <c r="G82" s="182"/>
      <c r="H82" s="182"/>
      <c r="I82" s="233">
        <f t="shared" si="15"/>
        <v>0</v>
      </c>
      <c r="J82" s="234">
        <f t="shared" si="16"/>
        <v>1343952</v>
      </c>
      <c r="K82" s="234">
        <f t="shared" si="17"/>
        <v>895968</v>
      </c>
      <c r="L82" s="165">
        <f t="shared" si="18"/>
        <v>66.666666666666657</v>
      </c>
    </row>
    <row r="83" spans="1:12" ht="31.5">
      <c r="A83" s="139" t="s">
        <v>696</v>
      </c>
      <c r="B83" s="137" t="s">
        <v>697</v>
      </c>
      <c r="C83" s="261"/>
      <c r="D83" s="261"/>
      <c r="E83" s="233">
        <f>IF(C83=0,0,D83/C83*100)</f>
        <v>0</v>
      </c>
      <c r="F83" s="261">
        <v>3500000</v>
      </c>
      <c r="G83" s="261">
        <v>3500000</v>
      </c>
      <c r="H83" s="261">
        <v>2000000</v>
      </c>
      <c r="I83" s="233">
        <f>IF(G83=0,0,H83/G83*100)</f>
        <v>57.142857142857139</v>
      </c>
      <c r="J83" s="234">
        <f t="shared" si="16"/>
        <v>3500000</v>
      </c>
      <c r="K83" s="234">
        <f t="shared" si="17"/>
        <v>2000000</v>
      </c>
      <c r="L83" s="165">
        <f>IF(J83=0,0,K83/J83*100)</f>
        <v>57.142857142857139</v>
      </c>
    </row>
    <row r="84" spans="1:12" ht="36" customHeight="1">
      <c r="A84" s="139" t="s">
        <v>685</v>
      </c>
      <c r="B84" s="137" t="s">
        <v>103</v>
      </c>
      <c r="C84" s="261">
        <v>1400000</v>
      </c>
      <c r="D84" s="261">
        <v>1200000</v>
      </c>
      <c r="E84" s="233">
        <f>IF(C84=0,0,D84/C84*100)</f>
        <v>85.714285714285708</v>
      </c>
      <c r="F84" s="182">
        <v>26394466</v>
      </c>
      <c r="G84" s="182">
        <v>26394466</v>
      </c>
      <c r="H84" s="182">
        <v>14699466</v>
      </c>
      <c r="I84" s="233">
        <f t="shared" si="15"/>
        <v>55.691469567901088</v>
      </c>
      <c r="J84" s="234">
        <f t="shared" si="16"/>
        <v>27794466</v>
      </c>
      <c r="K84" s="234">
        <f t="shared" si="17"/>
        <v>15899466</v>
      </c>
      <c r="L84" s="165">
        <f t="shared" si="18"/>
        <v>57.203710983330282</v>
      </c>
    </row>
    <row r="85" spans="1:12" ht="57.6" customHeight="1">
      <c r="A85" s="139" t="s">
        <v>621</v>
      </c>
      <c r="B85" s="137" t="s">
        <v>672</v>
      </c>
      <c r="C85" s="261">
        <v>3147300</v>
      </c>
      <c r="D85" s="261">
        <v>2548900</v>
      </c>
      <c r="E85" s="233">
        <f>IF(C85=0,0,D85/C85*100)</f>
        <v>80.986877641152731</v>
      </c>
      <c r="F85" s="182"/>
      <c r="G85" s="182"/>
      <c r="H85" s="182"/>
      <c r="I85" s="233">
        <f t="shared" si="15"/>
        <v>0</v>
      </c>
      <c r="J85" s="234">
        <f t="shared" si="16"/>
        <v>3147300</v>
      </c>
      <c r="K85" s="234">
        <f t="shared" si="17"/>
        <v>2548900</v>
      </c>
      <c r="L85" s="165">
        <f t="shared" si="18"/>
        <v>80.986877641152731</v>
      </c>
    </row>
    <row r="86" spans="1:12" s="23" customFormat="1" ht="56.45" customHeight="1">
      <c r="A86" s="230" t="s">
        <v>487</v>
      </c>
      <c r="B86" s="138" t="s">
        <v>423</v>
      </c>
      <c r="C86" s="77">
        <f>SUM(C87:C103)</f>
        <v>243908247</v>
      </c>
      <c r="D86" s="77">
        <f>SUM(D87:D103)</f>
        <v>158543632.84000003</v>
      </c>
      <c r="E86" s="231">
        <f t="shared" ref="E86:E140" si="19">IF(C86=0,0,D86/C86*100)</f>
        <v>65.001341606952735</v>
      </c>
      <c r="F86" s="77">
        <f>SUM(F87:F103)</f>
        <v>112317341</v>
      </c>
      <c r="G86" s="77">
        <f>SUM(G87:G103)</f>
        <v>112687703</v>
      </c>
      <c r="H86" s="77">
        <f>SUM(H87:H103)</f>
        <v>41767194.239999995</v>
      </c>
      <c r="I86" s="231">
        <f t="shared" si="1"/>
        <v>37.064553742833851</v>
      </c>
      <c r="J86" s="77">
        <f>SUM(J87:J103)</f>
        <v>356595950</v>
      </c>
      <c r="K86" s="77">
        <f>SUM(K87:K103)</f>
        <v>200310827.08000004</v>
      </c>
      <c r="L86" s="232">
        <f>IF(J86=0,0,K86/J86*100)</f>
        <v>56.173051623272798</v>
      </c>
    </row>
    <row r="87" spans="1:12" ht="64.900000000000006" customHeight="1">
      <c r="A87" s="136" t="s">
        <v>19</v>
      </c>
      <c r="B87" s="137" t="s">
        <v>232</v>
      </c>
      <c r="C87" s="261">
        <v>41334600</v>
      </c>
      <c r="D87" s="261">
        <v>26719836.16</v>
      </c>
      <c r="E87" s="233">
        <f t="shared" si="19"/>
        <v>64.64278391468649</v>
      </c>
      <c r="F87" s="261">
        <v>16264500</v>
      </c>
      <c r="G87" s="261">
        <v>16309862</v>
      </c>
      <c r="H87" s="261">
        <v>8404350.5399999991</v>
      </c>
      <c r="I87" s="233">
        <f t="shared" si="1"/>
        <v>51.529255980216135</v>
      </c>
      <c r="J87" s="234">
        <f t="shared" si="3"/>
        <v>57644462</v>
      </c>
      <c r="K87" s="234">
        <f>D87+H87</f>
        <v>35124186.700000003</v>
      </c>
      <c r="L87" s="165">
        <f>IF(J87=0,0,K87/J87*100)</f>
        <v>60.932456443083815</v>
      </c>
    </row>
    <row r="88" spans="1:12" ht="63.6" customHeight="1">
      <c r="A88" s="136" t="s">
        <v>20</v>
      </c>
      <c r="B88" s="137" t="s">
        <v>17</v>
      </c>
      <c r="C88" s="261">
        <v>4940000</v>
      </c>
      <c r="D88" s="261">
        <v>3691467.74</v>
      </c>
      <c r="E88" s="233">
        <f t="shared" si="19"/>
        <v>74.726067611336035</v>
      </c>
      <c r="F88" s="182">
        <v>0</v>
      </c>
      <c r="G88" s="182">
        <v>0</v>
      </c>
      <c r="H88" s="182">
        <v>0</v>
      </c>
      <c r="I88" s="233">
        <f t="shared" si="1"/>
        <v>0</v>
      </c>
      <c r="J88" s="234">
        <f t="shared" si="3"/>
        <v>4940000</v>
      </c>
      <c r="K88" s="234">
        <f t="shared" ref="K88:K100" si="20">D88+H88</f>
        <v>3691467.74</v>
      </c>
      <c r="L88" s="165">
        <f t="shared" ref="L88:L100" si="21">IF(J88=0,0,K88/J88*100)</f>
        <v>74.726067611336035</v>
      </c>
    </row>
    <row r="89" spans="1:12" ht="42" customHeight="1">
      <c r="A89" s="136" t="s">
        <v>488</v>
      </c>
      <c r="B89" s="137" t="s">
        <v>96</v>
      </c>
      <c r="C89" s="261">
        <v>4129800</v>
      </c>
      <c r="D89" s="261">
        <v>2789369.39</v>
      </c>
      <c r="E89" s="233">
        <f t="shared" si="19"/>
        <v>67.542481233958057</v>
      </c>
      <c r="F89" s="261">
        <v>0</v>
      </c>
      <c r="G89" s="261">
        <v>325000</v>
      </c>
      <c r="H89" s="261">
        <v>128054.36</v>
      </c>
      <c r="I89" s="233">
        <f t="shared" si="1"/>
        <v>39.401341538461537</v>
      </c>
      <c r="J89" s="234">
        <f t="shared" si="3"/>
        <v>4454800</v>
      </c>
      <c r="K89" s="234">
        <f t="shared" si="20"/>
        <v>2917423.75</v>
      </c>
      <c r="L89" s="165">
        <f t="shared" si="21"/>
        <v>65.489443970548621</v>
      </c>
    </row>
    <row r="90" spans="1:12" ht="45" customHeight="1">
      <c r="A90" s="136" t="s">
        <v>489</v>
      </c>
      <c r="B90" s="137" t="s">
        <v>43</v>
      </c>
      <c r="C90" s="261">
        <v>47921969.710000001</v>
      </c>
      <c r="D90" s="261">
        <v>28031502.640000001</v>
      </c>
      <c r="E90" s="233">
        <f t="shared" si="19"/>
        <v>58.494053582590098</v>
      </c>
      <c r="F90" s="261">
        <v>24373800</v>
      </c>
      <c r="G90" s="261">
        <v>24373800</v>
      </c>
      <c r="H90" s="261">
        <v>5434036.7400000002</v>
      </c>
      <c r="I90" s="233">
        <f t="shared" si="1"/>
        <v>22.294581640942322</v>
      </c>
      <c r="J90" s="234">
        <f t="shared" ref="J90:J156" si="22">C90+G90</f>
        <v>72295769.710000008</v>
      </c>
      <c r="K90" s="234">
        <f t="shared" si="20"/>
        <v>33465539.380000003</v>
      </c>
      <c r="L90" s="165">
        <f t="shared" si="21"/>
        <v>46.289761509200758</v>
      </c>
    </row>
    <row r="91" spans="1:12" ht="47.45" customHeight="1">
      <c r="A91" s="136" t="s">
        <v>490</v>
      </c>
      <c r="B91" s="137" t="s">
        <v>44</v>
      </c>
      <c r="C91" s="261">
        <v>65292047</v>
      </c>
      <c r="D91" s="261">
        <v>40931298.840000004</v>
      </c>
      <c r="E91" s="233">
        <f t="shared" si="19"/>
        <v>62.689562849821513</v>
      </c>
      <c r="F91" s="261">
        <v>23758300</v>
      </c>
      <c r="G91" s="261">
        <v>23758300</v>
      </c>
      <c r="H91" s="261">
        <v>5527211.5999999996</v>
      </c>
      <c r="I91" s="233">
        <f t="shared" si="1"/>
        <v>23.264339620259022</v>
      </c>
      <c r="J91" s="234">
        <f t="shared" si="22"/>
        <v>89050347</v>
      </c>
      <c r="K91" s="234">
        <f t="shared" si="20"/>
        <v>46458510.440000005</v>
      </c>
      <c r="L91" s="165">
        <f t="shared" si="21"/>
        <v>52.171060535002745</v>
      </c>
    </row>
    <row r="92" spans="1:12" ht="29.45" customHeight="1">
      <c r="A92" s="136" t="s">
        <v>491</v>
      </c>
      <c r="B92" s="137" t="s">
        <v>45</v>
      </c>
      <c r="C92" s="261">
        <v>2104000</v>
      </c>
      <c r="D92" s="261">
        <v>1289792.68</v>
      </c>
      <c r="E92" s="233">
        <f t="shared" si="19"/>
        <v>61.301933460076043</v>
      </c>
      <c r="F92" s="182">
        <v>0</v>
      </c>
      <c r="G92" s="182">
        <v>0</v>
      </c>
      <c r="H92" s="182">
        <v>0</v>
      </c>
      <c r="I92" s="233">
        <f t="shared" si="1"/>
        <v>0</v>
      </c>
      <c r="J92" s="234">
        <f t="shared" si="22"/>
        <v>2104000</v>
      </c>
      <c r="K92" s="234">
        <f t="shared" si="20"/>
        <v>1289792.68</v>
      </c>
      <c r="L92" s="165">
        <f t="shared" si="21"/>
        <v>61.301933460076043</v>
      </c>
    </row>
    <row r="93" spans="1:12" ht="48" customHeight="1">
      <c r="A93" s="136" t="s">
        <v>492</v>
      </c>
      <c r="B93" s="137" t="s">
        <v>46</v>
      </c>
      <c r="C93" s="261">
        <v>24489500</v>
      </c>
      <c r="D93" s="261">
        <v>16498752.720000001</v>
      </c>
      <c r="E93" s="233">
        <f t="shared" si="19"/>
        <v>67.370721002878781</v>
      </c>
      <c r="F93" s="261">
        <v>208000</v>
      </c>
      <c r="G93" s="261">
        <v>208000</v>
      </c>
      <c r="H93" s="261">
        <v>0</v>
      </c>
      <c r="I93" s="233">
        <f t="shared" si="1"/>
        <v>0</v>
      </c>
      <c r="J93" s="234">
        <f t="shared" si="22"/>
        <v>24697500</v>
      </c>
      <c r="K93" s="234">
        <f t="shared" si="20"/>
        <v>16498752.720000001</v>
      </c>
      <c r="L93" s="165">
        <f t="shared" si="21"/>
        <v>66.803331187367149</v>
      </c>
    </row>
    <row r="94" spans="1:12" ht="26.45" customHeight="1">
      <c r="A94" s="136" t="s">
        <v>493</v>
      </c>
      <c r="B94" s="137" t="s">
        <v>47</v>
      </c>
      <c r="C94" s="261">
        <v>20293800</v>
      </c>
      <c r="D94" s="261">
        <v>14790221.939999999</v>
      </c>
      <c r="E94" s="233">
        <f t="shared" si="19"/>
        <v>72.880495225142653</v>
      </c>
      <c r="F94" s="182"/>
      <c r="G94" s="182"/>
      <c r="H94" s="182"/>
      <c r="I94" s="233">
        <f t="shared" si="1"/>
        <v>0</v>
      </c>
      <c r="J94" s="234">
        <f t="shared" si="22"/>
        <v>20293800</v>
      </c>
      <c r="K94" s="234">
        <f t="shared" si="20"/>
        <v>14790221.939999999</v>
      </c>
      <c r="L94" s="165">
        <f t="shared" si="21"/>
        <v>72.880495225142653</v>
      </c>
    </row>
    <row r="95" spans="1:12" ht="31.5">
      <c r="A95" s="136" t="s">
        <v>494</v>
      </c>
      <c r="B95" s="137" t="s">
        <v>48</v>
      </c>
      <c r="C95" s="261">
        <v>6684700</v>
      </c>
      <c r="D95" s="261">
        <v>4247821.3600000003</v>
      </c>
      <c r="E95" s="233">
        <f t="shared" si="19"/>
        <v>63.545430011818041</v>
      </c>
      <c r="F95" s="182"/>
      <c r="G95" s="182"/>
      <c r="H95" s="182"/>
      <c r="I95" s="233">
        <f t="shared" si="1"/>
        <v>0</v>
      </c>
      <c r="J95" s="234">
        <f t="shared" si="22"/>
        <v>6684700</v>
      </c>
      <c r="K95" s="234">
        <f t="shared" si="20"/>
        <v>4247821.3600000003</v>
      </c>
      <c r="L95" s="165">
        <f t="shared" si="21"/>
        <v>63.545430011818041</v>
      </c>
    </row>
    <row r="96" spans="1:12" ht="46.15" customHeight="1">
      <c r="A96" s="136" t="s">
        <v>495</v>
      </c>
      <c r="B96" s="137" t="s">
        <v>98</v>
      </c>
      <c r="C96" s="261">
        <v>3482740.95</v>
      </c>
      <c r="D96" s="261">
        <v>3482740.95</v>
      </c>
      <c r="E96" s="233">
        <f t="shared" si="19"/>
        <v>100</v>
      </c>
      <c r="F96" s="182"/>
      <c r="G96" s="182"/>
      <c r="H96" s="182"/>
      <c r="I96" s="233">
        <f t="shared" si="1"/>
        <v>0</v>
      </c>
      <c r="J96" s="234">
        <f t="shared" si="22"/>
        <v>3482740.95</v>
      </c>
      <c r="K96" s="234">
        <f t="shared" si="20"/>
        <v>3482740.95</v>
      </c>
      <c r="L96" s="165">
        <f t="shared" si="21"/>
        <v>100</v>
      </c>
    </row>
    <row r="97" spans="1:12" ht="46.15" customHeight="1">
      <c r="A97" s="139" t="s">
        <v>623</v>
      </c>
      <c r="B97" s="137" t="s">
        <v>698</v>
      </c>
      <c r="C97" s="261">
        <v>2638800</v>
      </c>
      <c r="D97" s="261">
        <v>2638074.2999999998</v>
      </c>
      <c r="E97" s="233">
        <f t="shared" si="19"/>
        <v>99.972498863119597</v>
      </c>
      <c r="F97" s="182"/>
      <c r="G97" s="182"/>
      <c r="H97" s="182"/>
      <c r="I97" s="233">
        <f>IF(G97=0,0,H97/G97*100)</f>
        <v>0</v>
      </c>
      <c r="J97" s="234">
        <f>C97+G97</f>
        <v>2638800</v>
      </c>
      <c r="K97" s="234">
        <f>D97+H97</f>
        <v>2638074.2999999998</v>
      </c>
      <c r="L97" s="165">
        <f>IF(J97=0,0,K97/J97*100)</f>
        <v>99.972498863119597</v>
      </c>
    </row>
    <row r="98" spans="1:12" ht="39" customHeight="1">
      <c r="A98" s="136" t="s">
        <v>496</v>
      </c>
      <c r="B98" s="137" t="s">
        <v>368</v>
      </c>
      <c r="C98" s="261">
        <v>1000000</v>
      </c>
      <c r="D98" s="261">
        <v>929921.49</v>
      </c>
      <c r="E98" s="233">
        <f t="shared" si="19"/>
        <v>92.992148999999998</v>
      </c>
      <c r="F98" s="182"/>
      <c r="G98" s="182"/>
      <c r="H98" s="182"/>
      <c r="I98" s="233">
        <f t="shared" si="1"/>
        <v>0</v>
      </c>
      <c r="J98" s="234">
        <f t="shared" si="22"/>
        <v>1000000</v>
      </c>
      <c r="K98" s="234">
        <f t="shared" si="20"/>
        <v>929921.49</v>
      </c>
      <c r="L98" s="165">
        <f t="shared" si="21"/>
        <v>92.992148999999998</v>
      </c>
    </row>
    <row r="99" spans="1:12" ht="43.15" customHeight="1">
      <c r="A99" s="136" t="s">
        <v>497</v>
      </c>
      <c r="B99" s="137" t="s">
        <v>21</v>
      </c>
      <c r="C99" s="261">
        <v>6281500</v>
      </c>
      <c r="D99" s="261">
        <v>4154355.92</v>
      </c>
      <c r="E99" s="233">
        <f t="shared" si="19"/>
        <v>66.13636742816206</v>
      </c>
      <c r="F99" s="182"/>
      <c r="G99" s="182"/>
      <c r="H99" s="182"/>
      <c r="I99" s="233">
        <f t="shared" si="1"/>
        <v>0</v>
      </c>
      <c r="J99" s="234">
        <f t="shared" si="22"/>
        <v>6281500</v>
      </c>
      <c r="K99" s="234">
        <f t="shared" si="20"/>
        <v>4154355.92</v>
      </c>
      <c r="L99" s="165">
        <f t="shared" si="21"/>
        <v>66.13636742816206</v>
      </c>
    </row>
    <row r="100" spans="1:12" ht="37.9" customHeight="1">
      <c r="A100" s="136" t="s">
        <v>498</v>
      </c>
      <c r="B100" s="137" t="s">
        <v>22</v>
      </c>
      <c r="C100" s="261">
        <v>7234189.3399999999</v>
      </c>
      <c r="D100" s="261">
        <v>3642476.71</v>
      </c>
      <c r="E100" s="233">
        <f t="shared" si="19"/>
        <v>50.35086225708325</v>
      </c>
      <c r="F100" s="182">
        <v>0</v>
      </c>
      <c r="G100" s="182">
        <v>0</v>
      </c>
      <c r="H100" s="182">
        <v>0</v>
      </c>
      <c r="I100" s="233">
        <f t="shared" si="1"/>
        <v>0</v>
      </c>
      <c r="J100" s="234">
        <f t="shared" si="22"/>
        <v>7234189.3399999999</v>
      </c>
      <c r="K100" s="234">
        <f t="shared" si="20"/>
        <v>3642476.71</v>
      </c>
      <c r="L100" s="165">
        <f t="shared" si="21"/>
        <v>50.35086225708325</v>
      </c>
    </row>
    <row r="101" spans="1:12" ht="37.9" customHeight="1">
      <c r="A101" s="139" t="s">
        <v>598</v>
      </c>
      <c r="B101" s="137" t="s">
        <v>590</v>
      </c>
      <c r="C101" s="226"/>
      <c r="D101" s="226"/>
      <c r="E101" s="233">
        <f t="shared" si="19"/>
        <v>0</v>
      </c>
      <c r="F101" s="261">
        <v>13298700</v>
      </c>
      <c r="G101" s="261">
        <v>13298700</v>
      </c>
      <c r="H101" s="261">
        <v>0</v>
      </c>
      <c r="I101" s="233">
        <f t="shared" si="1"/>
        <v>0</v>
      </c>
      <c r="J101" s="234">
        <f t="shared" ref="J101:K103" si="23">C101+G101</f>
        <v>13298700</v>
      </c>
      <c r="K101" s="234">
        <f t="shared" si="23"/>
        <v>0</v>
      </c>
      <c r="L101" s="165">
        <f>IF(J101=0,0,K101/J101*100)</f>
        <v>0</v>
      </c>
    </row>
    <row r="102" spans="1:12" ht="37.9" customHeight="1">
      <c r="A102" s="139" t="s">
        <v>699</v>
      </c>
      <c r="B102" s="137" t="s">
        <v>103</v>
      </c>
      <c r="C102" s="261">
        <v>4370000</v>
      </c>
      <c r="D102" s="261">
        <v>3370000</v>
      </c>
      <c r="E102" s="233">
        <f t="shared" si="19"/>
        <v>77.116704805491992</v>
      </c>
      <c r="F102" s="261">
        <v>34391041</v>
      </c>
      <c r="G102" s="261">
        <v>34391041</v>
      </c>
      <c r="H102" s="261">
        <v>22250541</v>
      </c>
      <c r="I102" s="233">
        <f>IF(G102=0,0,H102/G102*100)</f>
        <v>64.698655094505568</v>
      </c>
      <c r="J102" s="234">
        <f t="shared" si="23"/>
        <v>38761041</v>
      </c>
      <c r="K102" s="234">
        <f t="shared" si="23"/>
        <v>25620541</v>
      </c>
      <c r="L102" s="165">
        <f>IF(J102=0,0,K102/J102*100)</f>
        <v>66.098691725023585</v>
      </c>
    </row>
    <row r="103" spans="1:12" ht="47.25">
      <c r="A103" s="139" t="s">
        <v>625</v>
      </c>
      <c r="B103" s="137" t="s">
        <v>672</v>
      </c>
      <c r="C103" s="261">
        <v>1710600</v>
      </c>
      <c r="D103" s="261">
        <v>1336000</v>
      </c>
      <c r="E103" s="233">
        <f t="shared" si="19"/>
        <v>78.101251023032859</v>
      </c>
      <c r="F103" s="261">
        <v>23000</v>
      </c>
      <c r="G103" s="261">
        <v>23000</v>
      </c>
      <c r="H103" s="261">
        <v>23000</v>
      </c>
      <c r="I103" s="233">
        <f>IF(G103=0,0,H103/G103*100)</f>
        <v>100</v>
      </c>
      <c r="J103" s="234">
        <f t="shared" si="23"/>
        <v>1733600</v>
      </c>
      <c r="K103" s="234">
        <f t="shared" si="23"/>
        <v>1359000</v>
      </c>
      <c r="L103" s="165">
        <f>IF(J103=0,0,K103/J103*100)</f>
        <v>78.391785879095522</v>
      </c>
    </row>
    <row r="104" spans="1:12" s="23" customFormat="1" ht="52.15" customHeight="1">
      <c r="A104" s="230" t="s">
        <v>499</v>
      </c>
      <c r="B104" s="138" t="s">
        <v>424</v>
      </c>
      <c r="C104" s="77">
        <f>SUM(C105:C121)</f>
        <v>289267328</v>
      </c>
      <c r="D104" s="77">
        <f>SUM(D105:D121)</f>
        <v>198121109.47999999</v>
      </c>
      <c r="E104" s="231">
        <f t="shared" si="19"/>
        <v>68.490662547275292</v>
      </c>
      <c r="F104" s="77">
        <f>SUM(F105:F121)</f>
        <v>60668300</v>
      </c>
      <c r="G104" s="77">
        <f>SUM(G105:G121)</f>
        <v>102228213.61</v>
      </c>
      <c r="H104" s="77">
        <f>SUM(H105:H121)</f>
        <v>69447653.859999985</v>
      </c>
      <c r="I104" s="231">
        <f t="shared" ref="I104:I157" si="24">IF(G104=0,0,H104/G104*100)</f>
        <v>67.933940550836923</v>
      </c>
      <c r="J104" s="77">
        <f>SUM(J105:J121)</f>
        <v>391495541.60999995</v>
      </c>
      <c r="K104" s="77">
        <f>SUM(K105:K121)</f>
        <v>267568763.33999997</v>
      </c>
      <c r="L104" s="232">
        <f>IF(J104=0,0,K104/J104*100)</f>
        <v>68.345290022880164</v>
      </c>
    </row>
    <row r="105" spans="1:12" ht="51" customHeight="1">
      <c r="A105" s="136" t="s">
        <v>500</v>
      </c>
      <c r="B105" s="137" t="s">
        <v>370</v>
      </c>
      <c r="C105" s="261">
        <v>1400000</v>
      </c>
      <c r="D105" s="261">
        <v>596815.26</v>
      </c>
      <c r="E105" s="233">
        <f t="shared" si="19"/>
        <v>42.629661428571431</v>
      </c>
      <c r="F105" s="182">
        <v>0</v>
      </c>
      <c r="G105" s="182">
        <v>0</v>
      </c>
      <c r="H105" s="182">
        <v>0</v>
      </c>
      <c r="I105" s="233">
        <f t="shared" si="24"/>
        <v>0</v>
      </c>
      <c r="J105" s="234">
        <f t="shared" si="22"/>
        <v>1400000</v>
      </c>
      <c r="K105" s="234">
        <f>D105+H105</f>
        <v>596815.26</v>
      </c>
      <c r="L105" s="165">
        <f>IF(J105=0,0,K105/J105*100)</f>
        <v>42.629661428571431</v>
      </c>
    </row>
    <row r="106" spans="1:12" ht="42" customHeight="1">
      <c r="A106" s="136" t="s">
        <v>501</v>
      </c>
      <c r="B106" s="137" t="s">
        <v>371</v>
      </c>
      <c r="C106" s="261">
        <v>250000</v>
      </c>
      <c r="D106" s="261">
        <v>126907.08</v>
      </c>
      <c r="E106" s="233">
        <f t="shared" si="19"/>
        <v>50.762832000000003</v>
      </c>
      <c r="F106" s="182">
        <v>0</v>
      </c>
      <c r="G106" s="182">
        <v>0</v>
      </c>
      <c r="H106" s="182">
        <v>0</v>
      </c>
      <c r="I106" s="233">
        <f t="shared" si="24"/>
        <v>0</v>
      </c>
      <c r="J106" s="234">
        <f t="shared" si="22"/>
        <v>250000</v>
      </c>
      <c r="K106" s="234">
        <f t="shared" ref="K106:K120" si="25">D106+H106</f>
        <v>126907.08</v>
      </c>
      <c r="L106" s="165">
        <f t="shared" ref="L106:L120" si="26">IF(J106=0,0,K106/J106*100)</f>
        <v>50.762832000000003</v>
      </c>
    </row>
    <row r="107" spans="1:12" ht="72" customHeight="1">
      <c r="A107" s="136" t="s">
        <v>502</v>
      </c>
      <c r="B107" s="137" t="s">
        <v>372</v>
      </c>
      <c r="C107" s="261">
        <v>77058328</v>
      </c>
      <c r="D107" s="261">
        <v>52850545.420000002</v>
      </c>
      <c r="E107" s="233">
        <f t="shared" si="19"/>
        <v>68.585118301554644</v>
      </c>
      <c r="F107" s="261">
        <v>21820000</v>
      </c>
      <c r="G107" s="261">
        <v>29911599.620000001</v>
      </c>
      <c r="H107" s="261">
        <v>14716344.260000002</v>
      </c>
      <c r="I107" s="233">
        <f t="shared" si="24"/>
        <v>49.199455886538779</v>
      </c>
      <c r="J107" s="234">
        <f t="shared" si="22"/>
        <v>106969927.62</v>
      </c>
      <c r="K107" s="234">
        <f t="shared" si="25"/>
        <v>67566889.680000007</v>
      </c>
      <c r="L107" s="165">
        <f t="shared" si="26"/>
        <v>63.164378235371579</v>
      </c>
    </row>
    <row r="108" spans="1:12" ht="118.9" customHeight="1">
      <c r="A108" s="136" t="s">
        <v>503</v>
      </c>
      <c r="B108" s="238" t="s">
        <v>99</v>
      </c>
      <c r="C108" s="261">
        <v>132275100</v>
      </c>
      <c r="D108" s="261">
        <v>88313701.870000005</v>
      </c>
      <c r="E108" s="233">
        <f t="shared" si="19"/>
        <v>66.765174904422679</v>
      </c>
      <c r="F108" s="261">
        <v>37787300</v>
      </c>
      <c r="G108" s="261">
        <v>45057536.07</v>
      </c>
      <c r="H108" s="261">
        <v>28156605.479999997</v>
      </c>
      <c r="I108" s="233">
        <f t="shared" si="24"/>
        <v>62.490335548434693</v>
      </c>
      <c r="J108" s="234">
        <f t="shared" si="22"/>
        <v>177332636.06999999</v>
      </c>
      <c r="K108" s="234">
        <f t="shared" si="25"/>
        <v>116470307.34999999</v>
      </c>
      <c r="L108" s="165">
        <f t="shared" si="26"/>
        <v>65.67900299188284</v>
      </c>
    </row>
    <row r="109" spans="1:12" ht="45.6" customHeight="1">
      <c r="A109" s="136" t="s">
        <v>504</v>
      </c>
      <c r="B109" s="137" t="s">
        <v>122</v>
      </c>
      <c r="C109" s="261">
        <v>20548100</v>
      </c>
      <c r="D109" s="261">
        <v>14268575.800000001</v>
      </c>
      <c r="E109" s="233">
        <f t="shared" si="19"/>
        <v>69.439879112910688</v>
      </c>
      <c r="F109" s="261">
        <v>981000</v>
      </c>
      <c r="G109" s="261">
        <v>27136404.719999999</v>
      </c>
      <c r="H109" s="261">
        <v>26479024.02</v>
      </c>
      <c r="I109" s="233">
        <f t="shared" si="24"/>
        <v>97.577495225388134</v>
      </c>
      <c r="J109" s="234">
        <f t="shared" si="22"/>
        <v>47684504.719999999</v>
      </c>
      <c r="K109" s="234">
        <f t="shared" si="25"/>
        <v>40747599.82</v>
      </c>
      <c r="L109" s="165">
        <f t="shared" si="26"/>
        <v>85.452496695240924</v>
      </c>
    </row>
    <row r="110" spans="1:12" ht="103.15" customHeight="1">
      <c r="A110" s="136" t="s">
        <v>505</v>
      </c>
      <c r="B110" s="177" t="s">
        <v>600</v>
      </c>
      <c r="C110" s="261">
        <v>1551100</v>
      </c>
      <c r="D110" s="261">
        <v>1064800.76</v>
      </c>
      <c r="E110" s="233">
        <f t="shared" si="19"/>
        <v>68.648105215653416</v>
      </c>
      <c r="F110" s="182">
        <v>0</v>
      </c>
      <c r="G110" s="182">
        <v>0</v>
      </c>
      <c r="H110" s="182">
        <v>0</v>
      </c>
      <c r="I110" s="233">
        <f t="shared" si="24"/>
        <v>0</v>
      </c>
      <c r="J110" s="234">
        <f t="shared" si="22"/>
        <v>1551100</v>
      </c>
      <c r="K110" s="234">
        <f t="shared" si="25"/>
        <v>1064800.76</v>
      </c>
      <c r="L110" s="165">
        <f t="shared" si="26"/>
        <v>68.648105215653416</v>
      </c>
    </row>
    <row r="111" spans="1:12" ht="106.15" customHeight="1">
      <c r="A111" s="136" t="s">
        <v>506</v>
      </c>
      <c r="B111" s="177" t="s">
        <v>601</v>
      </c>
      <c r="C111" s="261">
        <v>6069800</v>
      </c>
      <c r="D111" s="261">
        <v>4327587.1099999994</v>
      </c>
      <c r="E111" s="233">
        <f t="shared" si="19"/>
        <v>71.297029720913358</v>
      </c>
      <c r="F111" s="182">
        <v>0</v>
      </c>
      <c r="G111" s="182">
        <v>0</v>
      </c>
      <c r="H111" s="182">
        <v>0</v>
      </c>
      <c r="I111" s="233">
        <f t="shared" si="24"/>
        <v>0</v>
      </c>
      <c r="J111" s="234">
        <f t="shared" si="22"/>
        <v>6069800</v>
      </c>
      <c r="K111" s="234">
        <f t="shared" si="25"/>
        <v>4327587.1099999994</v>
      </c>
      <c r="L111" s="165">
        <f t="shared" si="26"/>
        <v>71.297029720913358</v>
      </c>
    </row>
    <row r="112" spans="1:12" ht="46.9" customHeight="1">
      <c r="A112" s="136" t="s">
        <v>507</v>
      </c>
      <c r="B112" s="137" t="s">
        <v>515</v>
      </c>
      <c r="C112" s="261">
        <v>429000</v>
      </c>
      <c r="D112" s="261">
        <v>29350</v>
      </c>
      <c r="E112" s="233">
        <f t="shared" si="19"/>
        <v>6.8414918414918411</v>
      </c>
      <c r="F112" s="182">
        <v>0</v>
      </c>
      <c r="G112" s="182">
        <v>0</v>
      </c>
      <c r="H112" s="182">
        <v>0</v>
      </c>
      <c r="I112" s="233">
        <f t="shared" si="24"/>
        <v>0</v>
      </c>
      <c r="J112" s="234">
        <f t="shared" si="22"/>
        <v>429000</v>
      </c>
      <c r="K112" s="234">
        <f t="shared" si="25"/>
        <v>29350</v>
      </c>
      <c r="L112" s="165">
        <f t="shared" si="26"/>
        <v>6.8414918414918411</v>
      </c>
    </row>
    <row r="113" spans="1:12" ht="27" customHeight="1">
      <c r="A113" s="136" t="s">
        <v>508</v>
      </c>
      <c r="B113" s="137" t="s">
        <v>213</v>
      </c>
      <c r="C113" s="261">
        <v>690000</v>
      </c>
      <c r="D113" s="261">
        <v>428510</v>
      </c>
      <c r="E113" s="233">
        <f t="shared" si="19"/>
        <v>62.102898550724639</v>
      </c>
      <c r="F113" s="182">
        <v>0</v>
      </c>
      <c r="G113" s="182">
        <v>0</v>
      </c>
      <c r="H113" s="182">
        <v>0</v>
      </c>
      <c r="I113" s="233">
        <f t="shared" si="24"/>
        <v>0</v>
      </c>
      <c r="J113" s="234">
        <f t="shared" si="22"/>
        <v>690000</v>
      </c>
      <c r="K113" s="234">
        <f t="shared" si="25"/>
        <v>428510</v>
      </c>
      <c r="L113" s="165">
        <f t="shared" si="26"/>
        <v>62.102898550724639</v>
      </c>
    </row>
    <row r="114" spans="1:12" ht="85.9" customHeight="1">
      <c r="A114" s="136" t="s">
        <v>509</v>
      </c>
      <c r="B114" s="137" t="s">
        <v>516</v>
      </c>
      <c r="C114" s="261">
        <v>7250000</v>
      </c>
      <c r="D114" s="261">
        <v>7175745.8099999996</v>
      </c>
      <c r="E114" s="233">
        <f t="shared" si="19"/>
        <v>98.97580427586206</v>
      </c>
      <c r="F114" s="182">
        <v>0</v>
      </c>
      <c r="G114" s="182">
        <v>0</v>
      </c>
      <c r="H114" s="182">
        <v>0</v>
      </c>
      <c r="I114" s="233">
        <f t="shared" si="24"/>
        <v>0</v>
      </c>
      <c r="J114" s="234">
        <f t="shared" si="22"/>
        <v>7250000</v>
      </c>
      <c r="K114" s="234">
        <f t="shared" si="25"/>
        <v>7175745.8099999996</v>
      </c>
      <c r="L114" s="165">
        <f t="shared" si="26"/>
        <v>98.97580427586206</v>
      </c>
    </row>
    <row r="115" spans="1:12" ht="75" customHeight="1">
      <c r="A115" s="136" t="s">
        <v>24</v>
      </c>
      <c r="B115" s="137" t="s">
        <v>251</v>
      </c>
      <c r="C115" s="261">
        <v>415300</v>
      </c>
      <c r="D115" s="261">
        <v>364453.23</v>
      </c>
      <c r="E115" s="233">
        <f t="shared" si="19"/>
        <v>87.756616903443287</v>
      </c>
      <c r="F115" s="182">
        <v>0</v>
      </c>
      <c r="G115" s="182">
        <v>0</v>
      </c>
      <c r="H115" s="182">
        <v>0</v>
      </c>
      <c r="I115" s="233">
        <f t="shared" si="24"/>
        <v>0</v>
      </c>
      <c r="J115" s="234">
        <f t="shared" si="22"/>
        <v>415300</v>
      </c>
      <c r="K115" s="234">
        <f t="shared" si="25"/>
        <v>364453.23</v>
      </c>
      <c r="L115" s="165">
        <f t="shared" si="26"/>
        <v>87.756616903443287</v>
      </c>
    </row>
    <row r="116" spans="1:12" ht="52.9" customHeight="1">
      <c r="A116" s="136" t="s">
        <v>510</v>
      </c>
      <c r="B116" s="137" t="s">
        <v>517</v>
      </c>
      <c r="C116" s="261">
        <v>9514900</v>
      </c>
      <c r="D116" s="261">
        <v>6840627.3899999997</v>
      </c>
      <c r="E116" s="233">
        <f t="shared" si="19"/>
        <v>71.893844286329852</v>
      </c>
      <c r="F116" s="182">
        <v>0</v>
      </c>
      <c r="G116" s="182">
        <v>0</v>
      </c>
      <c r="H116" s="182">
        <v>0</v>
      </c>
      <c r="I116" s="233">
        <f t="shared" si="24"/>
        <v>0</v>
      </c>
      <c r="J116" s="234">
        <f t="shared" si="22"/>
        <v>9514900</v>
      </c>
      <c r="K116" s="234">
        <f t="shared" si="25"/>
        <v>6840627.3899999997</v>
      </c>
      <c r="L116" s="165">
        <f t="shared" si="26"/>
        <v>71.893844286329852</v>
      </c>
    </row>
    <row r="117" spans="1:12" ht="63">
      <c r="A117" s="139" t="s">
        <v>316</v>
      </c>
      <c r="B117" s="177" t="s">
        <v>315</v>
      </c>
      <c r="C117" s="261">
        <v>700000</v>
      </c>
      <c r="D117" s="261">
        <v>184000</v>
      </c>
      <c r="E117" s="233">
        <f t="shared" si="19"/>
        <v>26.285714285714285</v>
      </c>
      <c r="F117" s="182">
        <v>0</v>
      </c>
      <c r="G117" s="182">
        <v>0</v>
      </c>
      <c r="H117" s="182">
        <v>0</v>
      </c>
      <c r="I117" s="233">
        <f t="shared" si="24"/>
        <v>0</v>
      </c>
      <c r="J117" s="234">
        <f t="shared" si="22"/>
        <v>700000</v>
      </c>
      <c r="K117" s="234">
        <f>D117+H117</f>
        <v>184000</v>
      </c>
      <c r="L117" s="165">
        <f>IF(J117=0,0,K117/J117*100)</f>
        <v>26.285714285714285</v>
      </c>
    </row>
    <row r="118" spans="1:12" ht="63">
      <c r="A118" s="136" t="s">
        <v>511</v>
      </c>
      <c r="B118" s="137" t="s">
        <v>599</v>
      </c>
      <c r="C118" s="261">
        <v>8277700</v>
      </c>
      <c r="D118" s="261">
        <v>5749744.3199999984</v>
      </c>
      <c r="E118" s="233">
        <f t="shared" si="19"/>
        <v>69.460651147057746</v>
      </c>
      <c r="F118" s="261">
        <v>0</v>
      </c>
      <c r="G118" s="261">
        <v>42673.2</v>
      </c>
      <c r="H118" s="261">
        <v>15680.1</v>
      </c>
      <c r="I118" s="233">
        <f t="shared" si="24"/>
        <v>36.74460785692191</v>
      </c>
      <c r="J118" s="234">
        <f t="shared" si="22"/>
        <v>8320373.2000000002</v>
      </c>
      <c r="K118" s="234">
        <f t="shared" si="25"/>
        <v>5765424.4199999981</v>
      </c>
      <c r="L118" s="165">
        <f t="shared" si="26"/>
        <v>69.292858402072611</v>
      </c>
    </row>
    <row r="119" spans="1:12" ht="31.5">
      <c r="A119" s="136" t="s">
        <v>512</v>
      </c>
      <c r="B119" s="137" t="s">
        <v>91</v>
      </c>
      <c r="C119" s="261">
        <v>18177900</v>
      </c>
      <c r="D119" s="261">
        <v>12083939.970000001</v>
      </c>
      <c r="E119" s="233">
        <f t="shared" si="19"/>
        <v>66.475995412011287</v>
      </c>
      <c r="F119" s="182">
        <v>0</v>
      </c>
      <c r="G119" s="182">
        <v>0</v>
      </c>
      <c r="H119" s="182">
        <v>0</v>
      </c>
      <c r="I119" s="233">
        <f t="shared" si="24"/>
        <v>0</v>
      </c>
      <c r="J119" s="234">
        <f t="shared" si="22"/>
        <v>18177900</v>
      </c>
      <c r="K119" s="234">
        <f t="shared" si="25"/>
        <v>12083939.970000001</v>
      </c>
      <c r="L119" s="165">
        <f t="shared" si="26"/>
        <v>66.475995412011287</v>
      </c>
    </row>
    <row r="120" spans="1:12" s="23" customFormat="1" ht="59.45" customHeight="1">
      <c r="A120" s="136" t="s">
        <v>200</v>
      </c>
      <c r="B120" s="137" t="s">
        <v>199</v>
      </c>
      <c r="C120" s="261">
        <v>1300000</v>
      </c>
      <c r="D120" s="261">
        <v>913805.46</v>
      </c>
      <c r="E120" s="233">
        <f t="shared" si="19"/>
        <v>70.292727692307693</v>
      </c>
      <c r="F120" s="182">
        <v>0</v>
      </c>
      <c r="G120" s="182">
        <v>0</v>
      </c>
      <c r="H120" s="182">
        <v>0</v>
      </c>
      <c r="I120" s="233">
        <f t="shared" si="24"/>
        <v>0</v>
      </c>
      <c r="J120" s="234">
        <f t="shared" si="22"/>
        <v>1300000</v>
      </c>
      <c r="K120" s="234">
        <f t="shared" si="25"/>
        <v>913805.46</v>
      </c>
      <c r="L120" s="165">
        <f t="shared" si="26"/>
        <v>70.292727692307693</v>
      </c>
    </row>
    <row r="121" spans="1:12" s="23" customFormat="1" ht="59.45" customHeight="1">
      <c r="A121" s="139" t="s">
        <v>627</v>
      </c>
      <c r="B121" s="137" t="s">
        <v>672</v>
      </c>
      <c r="C121" s="261">
        <v>3360100</v>
      </c>
      <c r="D121" s="261">
        <v>2802000</v>
      </c>
      <c r="E121" s="233">
        <f t="shared" si="19"/>
        <v>83.390375286449796</v>
      </c>
      <c r="F121" s="182">
        <v>80000</v>
      </c>
      <c r="G121" s="182">
        <v>80000</v>
      </c>
      <c r="H121" s="182">
        <v>80000</v>
      </c>
      <c r="I121" s="233">
        <f>IF(G121=0,0,H121/G121*100)</f>
        <v>100</v>
      </c>
      <c r="J121" s="234">
        <f>C121+G121</f>
        <v>3440100</v>
      </c>
      <c r="K121" s="234">
        <f>D121+H121</f>
        <v>2882000</v>
      </c>
      <c r="L121" s="165">
        <f>IF(J121=0,0,K121/J121*100)</f>
        <v>83.776634400162791</v>
      </c>
    </row>
    <row r="122" spans="1:12" s="23" customFormat="1" ht="60" customHeight="1">
      <c r="A122" s="239" t="s">
        <v>203</v>
      </c>
      <c r="B122" s="138" t="s">
        <v>201</v>
      </c>
      <c r="C122" s="240">
        <f>SUM(C123:C127)</f>
        <v>50385898</v>
      </c>
      <c r="D122" s="240">
        <f>SUM(D123:D127)</f>
        <v>33189367.810000002</v>
      </c>
      <c r="E122" s="233">
        <f t="shared" si="19"/>
        <v>65.870350886670721</v>
      </c>
      <c r="F122" s="240">
        <f>SUM(F123:F127)</f>
        <v>283100</v>
      </c>
      <c r="G122" s="240">
        <f>SUM(G123:G127)</f>
        <v>331100</v>
      </c>
      <c r="H122" s="240">
        <f>SUM(H123:H127)</f>
        <v>97950</v>
      </c>
      <c r="I122" s="233">
        <f t="shared" si="24"/>
        <v>29.583207490184233</v>
      </c>
      <c r="J122" s="240">
        <f>SUM(J123:J127)</f>
        <v>50716998</v>
      </c>
      <c r="K122" s="240">
        <f>SUM(K123:K127)</f>
        <v>33287317.810000002</v>
      </c>
      <c r="L122" s="232">
        <f t="shared" ref="L122:L129" si="27">IF(J122=0,0,K122/J122*100)</f>
        <v>65.633454507697792</v>
      </c>
    </row>
    <row r="123" spans="1:12" ht="88.15" customHeight="1">
      <c r="A123" s="136" t="s">
        <v>513</v>
      </c>
      <c r="B123" s="137" t="s">
        <v>599</v>
      </c>
      <c r="C123" s="261">
        <v>23145600</v>
      </c>
      <c r="D123" s="261">
        <v>14754085.01</v>
      </c>
      <c r="E123" s="233">
        <f t="shared" si="19"/>
        <v>63.744664255841279</v>
      </c>
      <c r="F123" s="182">
        <v>183100</v>
      </c>
      <c r="G123" s="182">
        <v>231100</v>
      </c>
      <c r="H123" s="182">
        <v>97950</v>
      </c>
      <c r="I123" s="233">
        <f t="shared" si="24"/>
        <v>42.384249242752055</v>
      </c>
      <c r="J123" s="234">
        <f t="shared" si="22"/>
        <v>23376700</v>
      </c>
      <c r="K123" s="234">
        <f>D123+H123</f>
        <v>14852035.01</v>
      </c>
      <c r="L123" s="165">
        <f t="shared" si="27"/>
        <v>63.533497071870705</v>
      </c>
    </row>
    <row r="124" spans="1:12" ht="60" customHeight="1">
      <c r="A124" s="136" t="s">
        <v>514</v>
      </c>
      <c r="B124" s="137" t="s">
        <v>519</v>
      </c>
      <c r="C124" s="261">
        <v>300000</v>
      </c>
      <c r="D124" s="261">
        <v>99581.8</v>
      </c>
      <c r="E124" s="233">
        <f t="shared" si="19"/>
        <v>33.193933333333334</v>
      </c>
      <c r="F124" s="78"/>
      <c r="G124" s="78"/>
      <c r="H124" s="78"/>
      <c r="I124" s="233">
        <f t="shared" si="24"/>
        <v>0</v>
      </c>
      <c r="J124" s="234">
        <f t="shared" si="22"/>
        <v>300000</v>
      </c>
      <c r="K124" s="234">
        <f>D124+H124</f>
        <v>99581.8</v>
      </c>
      <c r="L124" s="165">
        <f t="shared" si="27"/>
        <v>33.193933333333334</v>
      </c>
    </row>
    <row r="125" spans="1:12" ht="31.5">
      <c r="A125" s="139" t="s">
        <v>602</v>
      </c>
      <c r="B125" s="137" t="s">
        <v>603</v>
      </c>
      <c r="C125" s="182"/>
      <c r="D125" s="182"/>
      <c r="E125" s="233">
        <f t="shared" si="19"/>
        <v>0</v>
      </c>
      <c r="F125" s="78">
        <v>100000</v>
      </c>
      <c r="G125" s="78">
        <v>100000</v>
      </c>
      <c r="H125" s="78"/>
      <c r="I125" s="233">
        <f t="shared" si="24"/>
        <v>0</v>
      </c>
      <c r="J125" s="234">
        <f>C125+G125</f>
        <v>100000</v>
      </c>
      <c r="K125" s="234">
        <f>D125+H125</f>
        <v>0</v>
      </c>
      <c r="L125" s="165">
        <f>IF(J125=0,0,K125/J125*100)</f>
        <v>0</v>
      </c>
    </row>
    <row r="126" spans="1:12" ht="110.25">
      <c r="A126" s="139" t="s">
        <v>700</v>
      </c>
      <c r="B126" s="137" t="s">
        <v>664</v>
      </c>
      <c r="C126" s="261">
        <v>26043098</v>
      </c>
      <c r="D126" s="261">
        <v>17621501</v>
      </c>
      <c r="E126" s="233">
        <f t="shared" si="19"/>
        <v>67.662844873524648</v>
      </c>
      <c r="F126" s="78"/>
      <c r="G126" s="78"/>
      <c r="H126" s="78"/>
      <c r="I126" s="233">
        <f>IF(G126=0,0,H126/G126*100)</f>
        <v>0</v>
      </c>
      <c r="J126" s="234">
        <f>C126+G126</f>
        <v>26043098</v>
      </c>
      <c r="K126" s="234">
        <f>D126+H126</f>
        <v>17621501</v>
      </c>
      <c r="L126" s="165">
        <f>IF(J126=0,0,K126/J126*100)</f>
        <v>67.662844873524648</v>
      </c>
    </row>
    <row r="127" spans="1:12" ht="47.25">
      <c r="A127" s="139" t="s">
        <v>628</v>
      </c>
      <c r="B127" s="137" t="s">
        <v>672</v>
      </c>
      <c r="C127" s="261">
        <v>897200</v>
      </c>
      <c r="D127" s="261">
        <v>714200</v>
      </c>
      <c r="E127" s="233">
        <f t="shared" si="19"/>
        <v>79.60320998662506</v>
      </c>
      <c r="F127" s="78"/>
      <c r="G127" s="78"/>
      <c r="H127" s="78"/>
      <c r="I127" s="233">
        <f>IF(G127=0,0,H127/G127*100)</f>
        <v>0</v>
      </c>
      <c r="J127" s="234">
        <f>C127+G127</f>
        <v>897200</v>
      </c>
      <c r="K127" s="234">
        <f>D127+H127</f>
        <v>714200</v>
      </c>
      <c r="L127" s="165">
        <f>IF(J127=0,0,K127/J127*100)</f>
        <v>79.60320998662506</v>
      </c>
    </row>
    <row r="128" spans="1:12" ht="45" customHeight="1">
      <c r="A128" s="241">
        <v>1010000</v>
      </c>
      <c r="B128" s="138" t="s">
        <v>202</v>
      </c>
      <c r="C128" s="240">
        <f>SUM(C129:C139)</f>
        <v>259195000</v>
      </c>
      <c r="D128" s="240">
        <f>SUM(D129:D139)</f>
        <v>183743961.34</v>
      </c>
      <c r="E128" s="233">
        <f t="shared" si="19"/>
        <v>70.890241455274989</v>
      </c>
      <c r="F128" s="240">
        <f>SUM(F129:F139)</f>
        <v>26264200</v>
      </c>
      <c r="G128" s="240">
        <f>SUM(G129:G139)</f>
        <v>36536842.379999995</v>
      </c>
      <c r="H128" s="240">
        <f>SUM(H129:H139)</f>
        <v>22677084.159999996</v>
      </c>
      <c r="I128" s="233">
        <f t="shared" si="24"/>
        <v>62.066349150120502</v>
      </c>
      <c r="J128" s="240">
        <f>SUM(J129:J139)</f>
        <v>295731842.38</v>
      </c>
      <c r="K128" s="240">
        <f>SUM(K129:K139)</f>
        <v>206421045.49999997</v>
      </c>
      <c r="L128" s="232">
        <f t="shared" si="27"/>
        <v>69.800074228990098</v>
      </c>
    </row>
    <row r="129" spans="1:12" ht="61.15" customHeight="1">
      <c r="A129" s="136" t="s">
        <v>25</v>
      </c>
      <c r="B129" s="137" t="s">
        <v>232</v>
      </c>
      <c r="C129" s="261">
        <v>31457100</v>
      </c>
      <c r="D129" s="261">
        <v>21839160.850000001</v>
      </c>
      <c r="E129" s="233">
        <f t="shared" si="19"/>
        <v>69.425219902661084</v>
      </c>
      <c r="F129" s="261">
        <v>1432000</v>
      </c>
      <c r="G129" s="261">
        <v>1432000</v>
      </c>
      <c r="H129" s="261">
        <v>64400</v>
      </c>
      <c r="I129" s="233">
        <f t="shared" si="24"/>
        <v>4.4972067039106145</v>
      </c>
      <c r="J129" s="234">
        <f t="shared" si="22"/>
        <v>32889100</v>
      </c>
      <c r="K129" s="234">
        <f>D129+H129</f>
        <v>21903560.850000001</v>
      </c>
      <c r="L129" s="165">
        <f t="shared" si="27"/>
        <v>66.598237257936518</v>
      </c>
    </row>
    <row r="130" spans="1:12" ht="47.25">
      <c r="A130" s="136" t="s">
        <v>26</v>
      </c>
      <c r="B130" s="137" t="s">
        <v>17</v>
      </c>
      <c r="C130" s="261">
        <v>3936500</v>
      </c>
      <c r="D130" s="261">
        <v>2753051.47</v>
      </c>
      <c r="E130" s="233">
        <f t="shared" si="19"/>
        <v>69.936529150260384</v>
      </c>
      <c r="F130" s="182"/>
      <c r="G130" s="182"/>
      <c r="H130" s="182"/>
      <c r="I130" s="233">
        <f t="shared" si="24"/>
        <v>0</v>
      </c>
      <c r="J130" s="234">
        <f t="shared" si="22"/>
        <v>3936500</v>
      </c>
      <c r="K130" s="234">
        <f t="shared" ref="K130:K137" si="28">D130+H130</f>
        <v>2753051.47</v>
      </c>
      <c r="L130" s="165">
        <f t="shared" ref="L130:L137" si="29">IF(J130=0,0,K130/J130*100)</f>
        <v>69.936529150260384</v>
      </c>
    </row>
    <row r="131" spans="1:12" ht="24.6" customHeight="1">
      <c r="A131" s="136" t="s">
        <v>23</v>
      </c>
      <c r="B131" s="137" t="s">
        <v>520</v>
      </c>
      <c r="C131" s="261">
        <v>47217700</v>
      </c>
      <c r="D131" s="261">
        <v>33044322.670000002</v>
      </c>
      <c r="E131" s="233">
        <f t="shared" si="19"/>
        <v>69.982914606175228</v>
      </c>
      <c r="F131" s="261">
        <v>13258200</v>
      </c>
      <c r="G131" s="261">
        <v>13510966</v>
      </c>
      <c r="H131" s="261">
        <v>8604965.7899999991</v>
      </c>
      <c r="I131" s="233">
        <f t="shared" si="24"/>
        <v>63.688753194997304</v>
      </c>
      <c r="J131" s="234">
        <f t="shared" si="22"/>
        <v>60728666</v>
      </c>
      <c r="K131" s="234">
        <f t="shared" si="28"/>
        <v>41649288.460000001</v>
      </c>
      <c r="L131" s="165">
        <f t="shared" si="29"/>
        <v>68.582584145681707</v>
      </c>
    </row>
    <row r="132" spans="1:12" ht="24.6" customHeight="1">
      <c r="A132" s="136" t="s">
        <v>346</v>
      </c>
      <c r="B132" s="137" t="s">
        <v>521</v>
      </c>
      <c r="C132" s="261">
        <v>53816400</v>
      </c>
      <c r="D132" s="261">
        <v>39565977.280000001</v>
      </c>
      <c r="E132" s="233">
        <f t="shared" si="19"/>
        <v>73.520297307140581</v>
      </c>
      <c r="F132" s="182"/>
      <c r="G132" s="182"/>
      <c r="H132" s="182"/>
      <c r="I132" s="233">
        <f t="shared" si="24"/>
        <v>0</v>
      </c>
      <c r="J132" s="234">
        <f t="shared" si="22"/>
        <v>53816400</v>
      </c>
      <c r="K132" s="234">
        <f t="shared" si="28"/>
        <v>39565977.280000001</v>
      </c>
      <c r="L132" s="165">
        <f t="shared" si="29"/>
        <v>73.520297307140581</v>
      </c>
    </row>
    <row r="133" spans="1:12" ht="52.15" customHeight="1">
      <c r="A133" s="136" t="s">
        <v>252</v>
      </c>
      <c r="B133" s="137" t="s">
        <v>522</v>
      </c>
      <c r="C133" s="261">
        <v>46662400</v>
      </c>
      <c r="D133" s="261">
        <v>33839068.960000001</v>
      </c>
      <c r="E133" s="233">
        <f t="shared" si="19"/>
        <v>72.518920929913605</v>
      </c>
      <c r="F133" s="182"/>
      <c r="G133" s="182"/>
      <c r="H133" s="182"/>
      <c r="I133" s="233">
        <f t="shared" si="24"/>
        <v>0</v>
      </c>
      <c r="J133" s="234">
        <f t="shared" si="22"/>
        <v>46662400</v>
      </c>
      <c r="K133" s="234">
        <f t="shared" si="28"/>
        <v>33839068.960000001</v>
      </c>
      <c r="L133" s="165">
        <f t="shared" si="29"/>
        <v>72.518920929913605</v>
      </c>
    </row>
    <row r="134" spans="1:12" ht="29.45" customHeight="1">
      <c r="A134" s="136" t="s">
        <v>253</v>
      </c>
      <c r="B134" s="137" t="s">
        <v>332</v>
      </c>
      <c r="C134" s="261">
        <v>23210700</v>
      </c>
      <c r="D134" s="261">
        <v>16991568.419999998</v>
      </c>
      <c r="E134" s="233">
        <f t="shared" si="19"/>
        <v>73.205756052165583</v>
      </c>
      <c r="F134" s="261">
        <v>953000</v>
      </c>
      <c r="G134" s="261">
        <v>1373503.38</v>
      </c>
      <c r="H134" s="261">
        <v>440477.38</v>
      </c>
      <c r="I134" s="233">
        <f t="shared" si="24"/>
        <v>32.069624757676245</v>
      </c>
      <c r="J134" s="234">
        <f t="shared" si="22"/>
        <v>24584203.379999999</v>
      </c>
      <c r="K134" s="234">
        <f t="shared" si="28"/>
        <v>17432045.799999997</v>
      </c>
      <c r="L134" s="165">
        <f t="shared" si="29"/>
        <v>70.907507274291021</v>
      </c>
    </row>
    <row r="135" spans="1:12" ht="29.45" customHeight="1">
      <c r="A135" s="136" t="s">
        <v>254</v>
      </c>
      <c r="B135" s="137" t="s">
        <v>333</v>
      </c>
      <c r="C135" s="261">
        <v>42242600</v>
      </c>
      <c r="D135" s="261">
        <v>29426796.029999994</v>
      </c>
      <c r="E135" s="233">
        <f t="shared" si="19"/>
        <v>69.66142242664985</v>
      </c>
      <c r="F135" s="261">
        <v>8500000</v>
      </c>
      <c r="G135" s="261">
        <v>17990234</v>
      </c>
      <c r="H135" s="261">
        <v>11612351.989999998</v>
      </c>
      <c r="I135" s="233">
        <f t="shared" si="24"/>
        <v>64.548087534603482</v>
      </c>
      <c r="J135" s="234">
        <f t="shared" si="22"/>
        <v>60232834</v>
      </c>
      <c r="K135" s="234">
        <f t="shared" si="28"/>
        <v>41039148.019999996</v>
      </c>
      <c r="L135" s="165">
        <f t="shared" si="29"/>
        <v>68.1341808024507</v>
      </c>
    </row>
    <row r="136" spans="1:12" ht="37.9" customHeight="1">
      <c r="A136" s="136" t="s">
        <v>255</v>
      </c>
      <c r="B136" s="137" t="s">
        <v>65</v>
      </c>
      <c r="C136" s="261">
        <v>4383500</v>
      </c>
      <c r="D136" s="261">
        <v>3121557.44</v>
      </c>
      <c r="E136" s="233">
        <f t="shared" si="19"/>
        <v>71.211530512147831</v>
      </c>
      <c r="F136" s="261">
        <v>75000</v>
      </c>
      <c r="G136" s="261">
        <v>184139</v>
      </c>
      <c r="H136" s="261">
        <v>109139</v>
      </c>
      <c r="I136" s="233">
        <f t="shared" si="24"/>
        <v>59.269899369498049</v>
      </c>
      <c r="J136" s="234">
        <f t="shared" si="22"/>
        <v>4567639</v>
      </c>
      <c r="K136" s="234">
        <f t="shared" si="28"/>
        <v>3230696.44</v>
      </c>
      <c r="L136" s="165">
        <f t="shared" si="29"/>
        <v>70.730117682242394</v>
      </c>
    </row>
    <row r="137" spans="1:12" ht="28.15" customHeight="1">
      <c r="A137" s="136" t="s">
        <v>256</v>
      </c>
      <c r="B137" s="137" t="s">
        <v>92</v>
      </c>
      <c r="C137" s="261">
        <v>4250000</v>
      </c>
      <c r="D137" s="261">
        <v>1571158.22</v>
      </c>
      <c r="E137" s="233">
        <f t="shared" si="19"/>
        <v>36.968428705882353</v>
      </c>
      <c r="F137" s="261">
        <v>800000</v>
      </c>
      <c r="G137" s="261">
        <v>800000</v>
      </c>
      <c r="H137" s="261">
        <v>599750</v>
      </c>
      <c r="I137" s="233">
        <f t="shared" si="24"/>
        <v>74.96875</v>
      </c>
      <c r="J137" s="234">
        <f t="shared" si="22"/>
        <v>5050000</v>
      </c>
      <c r="K137" s="234">
        <f t="shared" si="28"/>
        <v>2170908.2199999997</v>
      </c>
      <c r="L137" s="165">
        <f t="shared" si="29"/>
        <v>42.988281584158408</v>
      </c>
    </row>
    <row r="138" spans="1:12" ht="37.5" customHeight="1">
      <c r="A138" s="136">
        <v>1019720</v>
      </c>
      <c r="B138" s="137" t="s">
        <v>697</v>
      </c>
      <c r="C138" s="261"/>
      <c r="D138" s="261"/>
      <c r="E138" s="233">
        <f t="shared" si="19"/>
        <v>0</v>
      </c>
      <c r="F138" s="261">
        <v>1200000</v>
      </c>
      <c r="G138" s="261">
        <v>1200000</v>
      </c>
      <c r="H138" s="261">
        <v>1200000</v>
      </c>
      <c r="I138" s="233">
        <f t="shared" si="24"/>
        <v>100</v>
      </c>
      <c r="J138" s="234">
        <f>C138+G138</f>
        <v>1200000</v>
      </c>
      <c r="K138" s="234">
        <f>D138+H138</f>
        <v>1200000</v>
      </c>
      <c r="L138" s="165">
        <f>IF(J138=0,0,K138/J138*100)</f>
        <v>100</v>
      </c>
    </row>
    <row r="139" spans="1:12" ht="47.25">
      <c r="A139" s="136">
        <v>1019800</v>
      </c>
      <c r="B139" s="137" t="s">
        <v>672</v>
      </c>
      <c r="C139" s="261">
        <v>2018100</v>
      </c>
      <c r="D139" s="261">
        <v>1591300</v>
      </c>
      <c r="E139" s="233">
        <f t="shared" si="19"/>
        <v>78.851394876368857</v>
      </c>
      <c r="F139" s="182">
        <v>46000</v>
      </c>
      <c r="G139" s="182">
        <v>46000</v>
      </c>
      <c r="H139" s="182">
        <v>46000</v>
      </c>
      <c r="I139" s="233">
        <f>IF(G139=0,0,H139/G139*100)</f>
        <v>100</v>
      </c>
      <c r="J139" s="234">
        <f>C139+G139</f>
        <v>2064100</v>
      </c>
      <c r="K139" s="234">
        <f>D139+H139</f>
        <v>1637300</v>
      </c>
      <c r="L139" s="165">
        <f>IF(J139=0,0,K139/J139*100)</f>
        <v>79.322707233176686</v>
      </c>
    </row>
    <row r="140" spans="1:12" ht="74.45" customHeight="1">
      <c r="A140" s="241">
        <v>1210000</v>
      </c>
      <c r="B140" s="242" t="s">
        <v>193</v>
      </c>
      <c r="C140" s="240">
        <f>SUM(C141:C145)</f>
        <v>1057900</v>
      </c>
      <c r="D140" s="240">
        <f>SUM(D141:D145)</f>
        <v>774192.44</v>
      </c>
      <c r="E140" s="233">
        <f t="shared" si="19"/>
        <v>73.18200586066736</v>
      </c>
      <c r="F140" s="240">
        <f>SUM(F141:F145)</f>
        <v>4466000</v>
      </c>
      <c r="G140" s="240">
        <f>SUM(G141:G145)</f>
        <v>4466000</v>
      </c>
      <c r="H140" s="240">
        <f>SUM(H141:H145)</f>
        <v>1808200</v>
      </c>
      <c r="I140" s="233">
        <f t="shared" si="24"/>
        <v>40.488132557098069</v>
      </c>
      <c r="J140" s="240">
        <f>SUM(J141:J145)</f>
        <v>5523900</v>
      </c>
      <c r="K140" s="240">
        <f>SUM(K141:K145)</f>
        <v>2582392.44</v>
      </c>
      <c r="L140" s="232">
        <f t="shared" ref="L140:L183" si="30">IF(J140=0,0,K140/J140*100)</f>
        <v>46.749442241894315</v>
      </c>
    </row>
    <row r="141" spans="1:12" ht="37.15" customHeight="1">
      <c r="A141" s="243">
        <v>1216014</v>
      </c>
      <c r="B141" s="177" t="s">
        <v>604</v>
      </c>
      <c r="C141" s="182"/>
      <c r="D141" s="182"/>
      <c r="E141" s="233">
        <f t="shared" ref="E141:E211" si="31">IF(C141=0,0,D141/C141*100)</f>
        <v>0</v>
      </c>
      <c r="F141" s="182">
        <v>920000</v>
      </c>
      <c r="G141" s="182">
        <v>920000</v>
      </c>
      <c r="H141" s="182">
        <v>0</v>
      </c>
      <c r="I141" s="233">
        <f t="shared" si="24"/>
        <v>0</v>
      </c>
      <c r="J141" s="234">
        <f t="shared" si="22"/>
        <v>920000</v>
      </c>
      <c r="K141" s="234">
        <f>D141+H141</f>
        <v>0</v>
      </c>
      <c r="L141" s="165">
        <f>IF(J141=0,0,K141/J141*100)</f>
        <v>0</v>
      </c>
    </row>
    <row r="142" spans="1:12" ht="37.15" customHeight="1">
      <c r="A142" s="243">
        <v>1216091</v>
      </c>
      <c r="B142" s="177" t="s">
        <v>605</v>
      </c>
      <c r="C142" s="182"/>
      <c r="D142" s="182"/>
      <c r="E142" s="233">
        <f t="shared" si="31"/>
        <v>0</v>
      </c>
      <c r="F142" s="182">
        <v>1737800</v>
      </c>
      <c r="G142" s="182">
        <v>1737800</v>
      </c>
      <c r="H142" s="182"/>
      <c r="I142" s="233">
        <f t="shared" si="24"/>
        <v>0</v>
      </c>
      <c r="J142" s="234">
        <f>C142+G142</f>
        <v>1737800</v>
      </c>
      <c r="K142" s="234">
        <f>D142+H142</f>
        <v>0</v>
      </c>
      <c r="L142" s="165">
        <f>IF(J142=0,0,K142/J142*100)</f>
        <v>0</v>
      </c>
    </row>
    <row r="143" spans="1:12" ht="15.75">
      <c r="A143" s="243">
        <v>1217640</v>
      </c>
      <c r="B143" s="244" t="s">
        <v>419</v>
      </c>
      <c r="C143" s="182">
        <v>100000</v>
      </c>
      <c r="D143" s="182">
        <v>2492.44</v>
      </c>
      <c r="E143" s="233">
        <f t="shared" si="31"/>
        <v>2.4924399999999998</v>
      </c>
      <c r="F143" s="182"/>
      <c r="G143" s="182"/>
      <c r="H143" s="182"/>
      <c r="I143" s="233">
        <f t="shared" si="24"/>
        <v>0</v>
      </c>
      <c r="J143" s="234">
        <f t="shared" si="22"/>
        <v>100000</v>
      </c>
      <c r="K143" s="234">
        <f>D143+H143</f>
        <v>2492.44</v>
      </c>
      <c r="L143" s="165">
        <f>IF(J143=0,0,K143/J143*100)</f>
        <v>2.4924399999999998</v>
      </c>
    </row>
    <row r="144" spans="1:12" ht="47.25">
      <c r="A144" s="243">
        <v>1219720</v>
      </c>
      <c r="B144" s="244" t="s">
        <v>701</v>
      </c>
      <c r="C144" s="182"/>
      <c r="D144" s="182"/>
      <c r="E144" s="233">
        <f t="shared" si="31"/>
        <v>0</v>
      </c>
      <c r="F144" s="182">
        <v>1762200</v>
      </c>
      <c r="G144" s="182">
        <v>1762200</v>
      </c>
      <c r="H144" s="182">
        <v>1762200</v>
      </c>
      <c r="I144" s="233">
        <f>IF(G144=0,0,H144/G144*100)</f>
        <v>100</v>
      </c>
      <c r="J144" s="234">
        <f>C144+G144</f>
        <v>1762200</v>
      </c>
      <c r="K144" s="234">
        <f>D144+H144</f>
        <v>1762200</v>
      </c>
      <c r="L144" s="165">
        <f>IF(J144=0,0,K144/J144*100)</f>
        <v>100</v>
      </c>
    </row>
    <row r="145" spans="1:13" ht="47.25">
      <c r="A145" s="243">
        <v>1219800</v>
      </c>
      <c r="B145" s="137" t="s">
        <v>672</v>
      </c>
      <c r="C145" s="182">
        <v>957900</v>
      </c>
      <c r="D145" s="182">
        <v>771700</v>
      </c>
      <c r="E145" s="233">
        <f t="shared" si="31"/>
        <v>80.561645265685357</v>
      </c>
      <c r="F145" s="182">
        <v>46000</v>
      </c>
      <c r="G145" s="182">
        <v>46000</v>
      </c>
      <c r="H145" s="182">
        <v>46000</v>
      </c>
      <c r="I145" s="233">
        <f>IF(G145=0,0,H145/G145*100)</f>
        <v>100</v>
      </c>
      <c r="J145" s="234">
        <f>C145+G145</f>
        <v>1003900</v>
      </c>
      <c r="K145" s="234">
        <f>D145+H145</f>
        <v>817700</v>
      </c>
      <c r="L145" s="165">
        <f>IF(J145=0,0,K145/J145*100)</f>
        <v>81.452335890028877</v>
      </c>
    </row>
    <row r="146" spans="1:13" s="23" customFormat="1" ht="61.9" customHeight="1">
      <c r="A146" s="230" t="s">
        <v>257</v>
      </c>
      <c r="B146" s="245" t="s">
        <v>453</v>
      </c>
      <c r="C146" s="77">
        <f>SUM(C147:C150)</f>
        <v>575900</v>
      </c>
      <c r="D146" s="77">
        <f>SUM(D147:D150)</f>
        <v>456900</v>
      </c>
      <c r="E146" s="233">
        <f t="shared" si="31"/>
        <v>79.336690397638478</v>
      </c>
      <c r="F146" s="77">
        <f>SUM(F147:F150)</f>
        <v>31230000</v>
      </c>
      <c r="G146" s="77">
        <f>SUM(G147:G150)</f>
        <v>31230000</v>
      </c>
      <c r="H146" s="77">
        <f>SUM(H147:H150)</f>
        <v>4237572.47</v>
      </c>
      <c r="I146" s="233">
        <f t="shared" si="24"/>
        <v>13.568916010246557</v>
      </c>
      <c r="J146" s="77">
        <f>SUM(J147:J150)</f>
        <v>31805900</v>
      </c>
      <c r="K146" s="77">
        <f>SUM(K147:K150)</f>
        <v>4694472.47</v>
      </c>
      <c r="L146" s="232">
        <f t="shared" si="30"/>
        <v>14.759753599174996</v>
      </c>
    </row>
    <row r="147" spans="1:13" s="23" customFormat="1" ht="30" customHeight="1">
      <c r="A147" s="136">
        <v>1511300</v>
      </c>
      <c r="B147" s="177" t="s">
        <v>38</v>
      </c>
      <c r="C147" s="77"/>
      <c r="D147" s="77"/>
      <c r="E147" s="233">
        <f t="shared" si="31"/>
        <v>0</v>
      </c>
      <c r="F147" s="261">
        <v>12930000</v>
      </c>
      <c r="G147" s="261">
        <v>12930000</v>
      </c>
      <c r="H147" s="261">
        <v>128589.67</v>
      </c>
      <c r="I147" s="233">
        <f t="shared" si="24"/>
        <v>0.99450634184068065</v>
      </c>
      <c r="J147" s="234">
        <f t="shared" si="22"/>
        <v>12930000</v>
      </c>
      <c r="K147" s="234">
        <f>D147+H147</f>
        <v>128589.67</v>
      </c>
      <c r="L147" s="165">
        <f t="shared" si="30"/>
        <v>0.99450634184068065</v>
      </c>
    </row>
    <row r="148" spans="1:13" ht="27.6" customHeight="1">
      <c r="A148" s="246">
        <v>1512170</v>
      </c>
      <c r="B148" s="177" t="s">
        <v>590</v>
      </c>
      <c r="C148" s="234"/>
      <c r="D148" s="234"/>
      <c r="E148" s="233">
        <f t="shared" si="31"/>
        <v>0</v>
      </c>
      <c r="F148" s="261">
        <v>13300000</v>
      </c>
      <c r="G148" s="261">
        <v>13300000</v>
      </c>
      <c r="H148" s="261">
        <v>13928.8</v>
      </c>
      <c r="I148" s="233">
        <f t="shared" si="24"/>
        <v>0.10472781954887218</v>
      </c>
      <c r="J148" s="234">
        <f t="shared" si="22"/>
        <v>13300000</v>
      </c>
      <c r="K148" s="234">
        <f>D148+H148</f>
        <v>13928.8</v>
      </c>
      <c r="L148" s="165">
        <f t="shared" si="30"/>
        <v>0.10472781954887218</v>
      </c>
    </row>
    <row r="149" spans="1:13" ht="40.15" customHeight="1">
      <c r="A149" s="246">
        <v>1517368</v>
      </c>
      <c r="B149" s="177" t="s">
        <v>702</v>
      </c>
      <c r="C149" s="234"/>
      <c r="D149" s="234"/>
      <c r="E149" s="233">
        <f t="shared" si="31"/>
        <v>0</v>
      </c>
      <c r="F149" s="261">
        <v>5000000</v>
      </c>
      <c r="G149" s="261">
        <v>5000000</v>
      </c>
      <c r="H149" s="261">
        <v>4095054</v>
      </c>
      <c r="I149" s="233">
        <f>IF(G149=0,0,H149/G149*100)</f>
        <v>81.901080000000007</v>
      </c>
      <c r="J149" s="234">
        <f>C149+G149</f>
        <v>5000000</v>
      </c>
      <c r="K149" s="234">
        <f>D149+H149</f>
        <v>4095054</v>
      </c>
      <c r="L149" s="165">
        <f>IF(J149=0,0,K149/J149*100)</f>
        <v>81.901080000000007</v>
      </c>
    </row>
    <row r="150" spans="1:13" ht="47.25">
      <c r="A150" s="246">
        <v>1519800</v>
      </c>
      <c r="B150" s="137" t="s">
        <v>672</v>
      </c>
      <c r="C150" s="234">
        <v>575900</v>
      </c>
      <c r="D150" s="234">
        <v>456900</v>
      </c>
      <c r="E150" s="233">
        <f t="shared" si="31"/>
        <v>79.336690397638478</v>
      </c>
      <c r="F150" s="226"/>
      <c r="G150" s="226"/>
      <c r="H150" s="226"/>
      <c r="I150" s="233">
        <f>IF(G150=0,0,H150/G150*100)</f>
        <v>0</v>
      </c>
      <c r="J150" s="234">
        <f>C150+G150</f>
        <v>575900</v>
      </c>
      <c r="K150" s="234">
        <f>D150+H150</f>
        <v>456900</v>
      </c>
      <c r="L150" s="165">
        <f>IF(J150=0,0,K150/J150*100)</f>
        <v>79.336690397638478</v>
      </c>
    </row>
    <row r="151" spans="1:13" s="23" customFormat="1" ht="57" customHeight="1">
      <c r="A151" s="230" t="s">
        <v>258</v>
      </c>
      <c r="B151" s="138" t="s">
        <v>425</v>
      </c>
      <c r="C151" s="77">
        <f>SUM(C152:C153)</f>
        <v>7872300</v>
      </c>
      <c r="D151" s="77">
        <f>SUM(D152:D153)</f>
        <v>4478667.5999999996</v>
      </c>
      <c r="E151" s="233">
        <f t="shared" si="31"/>
        <v>56.891475172440067</v>
      </c>
      <c r="F151" s="77">
        <f>SUM(F152:F153)</f>
        <v>0</v>
      </c>
      <c r="G151" s="77">
        <f>SUM(G152:G153)</f>
        <v>0</v>
      </c>
      <c r="H151" s="77">
        <f>SUM(H152:H153)</f>
        <v>0</v>
      </c>
      <c r="I151" s="233">
        <f t="shared" si="24"/>
        <v>0</v>
      </c>
      <c r="J151" s="77">
        <f>SUM(J152:J153)</f>
        <v>7872300</v>
      </c>
      <c r="K151" s="77">
        <f>SUM(K152:K153)</f>
        <v>4478667.5999999996</v>
      </c>
      <c r="L151" s="232">
        <f t="shared" si="30"/>
        <v>56.891475172440067</v>
      </c>
    </row>
    <row r="152" spans="1:13" ht="48" customHeight="1">
      <c r="A152" s="235" t="s">
        <v>259</v>
      </c>
      <c r="B152" s="236" t="s">
        <v>72</v>
      </c>
      <c r="C152" s="261">
        <v>6854000</v>
      </c>
      <c r="D152" s="261">
        <v>3668467.6</v>
      </c>
      <c r="E152" s="233">
        <f t="shared" si="31"/>
        <v>53.523017216224098</v>
      </c>
      <c r="F152" s="182"/>
      <c r="G152" s="182"/>
      <c r="H152" s="182"/>
      <c r="I152" s="233">
        <f t="shared" si="24"/>
        <v>0</v>
      </c>
      <c r="J152" s="234">
        <f t="shared" si="22"/>
        <v>6854000</v>
      </c>
      <c r="K152" s="234">
        <f>D152+H152</f>
        <v>3668467.6</v>
      </c>
      <c r="L152" s="165">
        <f t="shared" si="30"/>
        <v>53.523017216224098</v>
      </c>
    </row>
    <row r="153" spans="1:13" ht="48" customHeight="1">
      <c r="A153" s="235" t="s">
        <v>635</v>
      </c>
      <c r="B153" s="137" t="s">
        <v>672</v>
      </c>
      <c r="C153" s="261">
        <v>1018300</v>
      </c>
      <c r="D153" s="261">
        <v>810200</v>
      </c>
      <c r="E153" s="233">
        <f t="shared" si="31"/>
        <v>79.563979180987914</v>
      </c>
      <c r="F153" s="182"/>
      <c r="G153" s="182"/>
      <c r="H153" s="182"/>
      <c r="I153" s="233">
        <f>IF(G153=0,0,H153/G153*100)</f>
        <v>0</v>
      </c>
      <c r="J153" s="234">
        <f>C153+G153</f>
        <v>1018300</v>
      </c>
      <c r="K153" s="234">
        <f>D153+H153</f>
        <v>810200</v>
      </c>
      <c r="L153" s="165">
        <f>IF(J153=0,0,K153/J153*100)</f>
        <v>79.563979180987914</v>
      </c>
    </row>
    <row r="154" spans="1:13" s="23" customFormat="1" ht="87" customHeight="1">
      <c r="A154" s="230" t="s">
        <v>260</v>
      </c>
      <c r="B154" s="138" t="s">
        <v>426</v>
      </c>
      <c r="C154" s="77">
        <f>SUM(C155:C161)</f>
        <v>96614700</v>
      </c>
      <c r="D154" s="77">
        <f>SUM(D155:D161)</f>
        <v>62083958.090000004</v>
      </c>
      <c r="E154" s="233">
        <f t="shared" si="31"/>
        <v>64.259329160055358</v>
      </c>
      <c r="F154" s="77">
        <f>SUM(F155:F161)</f>
        <v>98853963</v>
      </c>
      <c r="G154" s="77">
        <f>SUM(G155:G161)</f>
        <v>98853963</v>
      </c>
      <c r="H154" s="77">
        <f>SUM(H155:H161)</f>
        <v>5348459.0299999993</v>
      </c>
      <c r="I154" s="233">
        <f t="shared" si="24"/>
        <v>5.4104649603172703</v>
      </c>
      <c r="J154" s="77">
        <f>SUM(J155:J161)</f>
        <v>195468663</v>
      </c>
      <c r="K154" s="77">
        <f>SUM(K155:K161)</f>
        <v>67432417.120000005</v>
      </c>
      <c r="L154" s="232">
        <f t="shared" si="30"/>
        <v>34.49781468040225</v>
      </c>
      <c r="M154" s="318"/>
    </row>
    <row r="155" spans="1:13" s="23" customFormat="1" ht="48.75" customHeight="1">
      <c r="A155" s="235" t="s">
        <v>865</v>
      </c>
      <c r="B155" s="137" t="s">
        <v>866</v>
      </c>
      <c r="C155" s="252"/>
      <c r="D155" s="252"/>
      <c r="E155" s="233">
        <f t="shared" si="31"/>
        <v>0</v>
      </c>
      <c r="F155" s="252">
        <v>73735956</v>
      </c>
      <c r="G155" s="252">
        <v>73735956</v>
      </c>
      <c r="H155" s="252"/>
      <c r="I155" s="233">
        <f>IF(G155=0,0,H155/G155*100)</f>
        <v>0</v>
      </c>
      <c r="J155" s="234">
        <f>C155+G155</f>
        <v>73735956</v>
      </c>
      <c r="K155" s="234">
        <f>D155+H155</f>
        <v>0</v>
      </c>
      <c r="L155" s="165">
        <f>IF(J155=0,0,K155/J155*100)</f>
        <v>0</v>
      </c>
      <c r="M155" s="318"/>
    </row>
    <row r="156" spans="1:13" s="23" customFormat="1" ht="29.45" customHeight="1">
      <c r="A156" s="157" t="s">
        <v>415</v>
      </c>
      <c r="B156" s="145" t="s">
        <v>414</v>
      </c>
      <c r="C156" s="261">
        <v>2000000</v>
      </c>
      <c r="D156" s="261">
        <v>487858.59</v>
      </c>
      <c r="E156" s="233">
        <f t="shared" si="31"/>
        <v>24.392929500000001</v>
      </c>
      <c r="F156" s="182">
        <v>0</v>
      </c>
      <c r="G156" s="182">
        <v>0</v>
      </c>
      <c r="H156" s="182">
        <v>0</v>
      </c>
      <c r="I156" s="233">
        <f t="shared" si="24"/>
        <v>0</v>
      </c>
      <c r="J156" s="234">
        <f t="shared" si="22"/>
        <v>2000000</v>
      </c>
      <c r="K156" s="234">
        <f t="shared" ref="K156:K161" si="32">D156+H156</f>
        <v>487858.59</v>
      </c>
      <c r="L156" s="165">
        <f t="shared" si="30"/>
        <v>24.392929500000001</v>
      </c>
    </row>
    <row r="157" spans="1:13" s="23" customFormat="1" ht="60" customHeight="1">
      <c r="A157" s="235" t="s">
        <v>261</v>
      </c>
      <c r="B157" s="247" t="s">
        <v>317</v>
      </c>
      <c r="C157" s="261">
        <v>67592700</v>
      </c>
      <c r="D157" s="261">
        <v>42284084.390000001</v>
      </c>
      <c r="E157" s="233">
        <f t="shared" si="31"/>
        <v>62.557176129966699</v>
      </c>
      <c r="F157" s="182">
        <v>100000</v>
      </c>
      <c r="G157" s="182">
        <v>100000</v>
      </c>
      <c r="H157" s="182"/>
      <c r="I157" s="233">
        <f t="shared" si="24"/>
        <v>0</v>
      </c>
      <c r="J157" s="234">
        <f>C157+G157</f>
        <v>67692700</v>
      </c>
      <c r="K157" s="234">
        <f t="shared" si="32"/>
        <v>42284084.390000001</v>
      </c>
      <c r="L157" s="165">
        <f t="shared" si="30"/>
        <v>62.464762655352793</v>
      </c>
    </row>
    <row r="158" spans="1:13" ht="31.15" customHeight="1">
      <c r="A158" s="235" t="s">
        <v>285</v>
      </c>
      <c r="B158" s="248" t="s">
        <v>50</v>
      </c>
      <c r="C158" s="261">
        <v>10000000</v>
      </c>
      <c r="D158" s="261">
        <v>5685515.1099999994</v>
      </c>
      <c r="E158" s="233">
        <f t="shared" si="31"/>
        <v>56.855151099999986</v>
      </c>
      <c r="F158" s="182">
        <v>11467007</v>
      </c>
      <c r="G158" s="182">
        <v>11467007</v>
      </c>
      <c r="H158" s="182">
        <v>2797459.03</v>
      </c>
      <c r="I158" s="233">
        <f t="shared" ref="I158:I215" si="33">IF(G158=0,0,H158/G158*100)</f>
        <v>24.395720958398297</v>
      </c>
      <c r="J158" s="234">
        <f>C158+G158</f>
        <v>21467007</v>
      </c>
      <c r="K158" s="234">
        <f t="shared" si="32"/>
        <v>8482974.1399999987</v>
      </c>
      <c r="L158" s="165">
        <f t="shared" si="30"/>
        <v>39.516333786074597</v>
      </c>
    </row>
    <row r="159" spans="1:13" ht="94.5">
      <c r="A159" s="235" t="s">
        <v>703</v>
      </c>
      <c r="B159" s="238" t="s">
        <v>704</v>
      </c>
      <c r="C159" s="226"/>
      <c r="D159" s="226"/>
      <c r="E159" s="233">
        <f t="shared" si="31"/>
        <v>0</v>
      </c>
      <c r="F159" s="182">
        <v>12000000</v>
      </c>
      <c r="G159" s="182">
        <v>12000000</v>
      </c>
      <c r="H159" s="182">
        <v>1000000</v>
      </c>
      <c r="I159" s="233">
        <f>IF(G159=0,0,H159/G159*100)</f>
        <v>8.3333333333333321</v>
      </c>
      <c r="J159" s="234">
        <f>C159+G159</f>
        <v>12000000</v>
      </c>
      <c r="K159" s="234">
        <f t="shared" si="32"/>
        <v>1000000</v>
      </c>
      <c r="L159" s="165">
        <f>IF(J159=0,0,K159/J159*100)</f>
        <v>8.3333333333333321</v>
      </c>
    </row>
    <row r="160" spans="1:13" ht="30.6" customHeight="1">
      <c r="A160" s="235" t="s">
        <v>277</v>
      </c>
      <c r="B160" s="177" t="s">
        <v>103</v>
      </c>
      <c r="C160" s="226">
        <v>15445000</v>
      </c>
      <c r="D160" s="226">
        <v>12445000</v>
      </c>
      <c r="E160" s="233">
        <f t="shared" si="31"/>
        <v>80.576238264810613</v>
      </c>
      <c r="F160" s="182"/>
      <c r="G160" s="182"/>
      <c r="H160" s="182"/>
      <c r="I160" s="233">
        <f t="shared" si="33"/>
        <v>0</v>
      </c>
      <c r="J160" s="234">
        <f>C160+G160</f>
        <v>15445000</v>
      </c>
      <c r="K160" s="234">
        <f t="shared" si="32"/>
        <v>12445000</v>
      </c>
      <c r="L160" s="165">
        <f>IF(J160=0,0,K160/J160*100)</f>
        <v>80.576238264810613</v>
      </c>
    </row>
    <row r="161" spans="1:12" ht="47.25">
      <c r="A161" s="235" t="s">
        <v>637</v>
      </c>
      <c r="B161" s="137" t="s">
        <v>672</v>
      </c>
      <c r="C161" s="226">
        <v>1577000</v>
      </c>
      <c r="D161" s="226">
        <v>1181500</v>
      </c>
      <c r="E161" s="233">
        <f t="shared" si="31"/>
        <v>74.920735573874438</v>
      </c>
      <c r="F161" s="182">
        <v>1551000</v>
      </c>
      <c r="G161" s="182">
        <v>1551000</v>
      </c>
      <c r="H161" s="182">
        <v>1551000</v>
      </c>
      <c r="I161" s="233">
        <f>IF(G161=0,0,H161/G161*100)</f>
        <v>100</v>
      </c>
      <c r="J161" s="234">
        <f>C161+G161</f>
        <v>3128000</v>
      </c>
      <c r="K161" s="234">
        <f t="shared" si="32"/>
        <v>2732500</v>
      </c>
      <c r="L161" s="165">
        <f>IF(J161=0,0,K161/J161*100)</f>
        <v>87.356138107416882</v>
      </c>
    </row>
    <row r="162" spans="1:12" ht="63" customHeight="1">
      <c r="A162" s="230" t="s">
        <v>318</v>
      </c>
      <c r="B162" s="138" t="s">
        <v>427</v>
      </c>
      <c r="C162" s="77">
        <f>SUM(C163:C166)</f>
        <v>12644700</v>
      </c>
      <c r="D162" s="77">
        <f>SUM(D163:D166)</f>
        <v>7102617.9900000002</v>
      </c>
      <c r="E162" s="233">
        <f t="shared" si="31"/>
        <v>56.170711760658619</v>
      </c>
      <c r="F162" s="77">
        <f>SUM(F163:F166)</f>
        <v>900000</v>
      </c>
      <c r="G162" s="77">
        <f>SUM(G163:G166)</f>
        <v>900000</v>
      </c>
      <c r="H162" s="77">
        <f>SUM(H163:H166)</f>
        <v>0</v>
      </c>
      <c r="I162" s="233">
        <f t="shared" si="33"/>
        <v>0</v>
      </c>
      <c r="J162" s="77">
        <f>SUM(J163:J166)</f>
        <v>13544700</v>
      </c>
      <c r="K162" s="77">
        <f>SUM(K163:K166)</f>
        <v>7102617.9900000002</v>
      </c>
      <c r="L162" s="165">
        <f t="shared" si="30"/>
        <v>52.438355888281031</v>
      </c>
    </row>
    <row r="163" spans="1:12" ht="44.45" customHeight="1">
      <c r="A163" s="235" t="s">
        <v>319</v>
      </c>
      <c r="B163" s="249" t="s">
        <v>94</v>
      </c>
      <c r="C163" s="261">
        <v>2143000</v>
      </c>
      <c r="D163" s="261">
        <v>146900</v>
      </c>
      <c r="E163" s="233">
        <f t="shared" si="31"/>
        <v>6.8548763415772278</v>
      </c>
      <c r="F163" s="182">
        <v>900000</v>
      </c>
      <c r="G163" s="182">
        <v>900000</v>
      </c>
      <c r="H163" s="182"/>
      <c r="I163" s="233">
        <f t="shared" si="33"/>
        <v>0</v>
      </c>
      <c r="J163" s="234">
        <f t="shared" ref="J163:K166" si="34">C163+G163</f>
        <v>3043000</v>
      </c>
      <c r="K163" s="234">
        <f t="shared" si="34"/>
        <v>146900</v>
      </c>
      <c r="L163" s="165">
        <f t="shared" si="30"/>
        <v>4.8274728885967795</v>
      </c>
    </row>
    <row r="164" spans="1:12" ht="44.45" customHeight="1">
      <c r="A164" s="235" t="s">
        <v>417</v>
      </c>
      <c r="B164" s="145" t="s">
        <v>416</v>
      </c>
      <c r="C164" s="261">
        <v>5050200</v>
      </c>
      <c r="D164" s="261">
        <v>3443424.49</v>
      </c>
      <c r="E164" s="233">
        <f t="shared" si="31"/>
        <v>68.18392321096195</v>
      </c>
      <c r="F164" s="182">
        <v>0</v>
      </c>
      <c r="G164" s="182">
        <v>0</v>
      </c>
      <c r="H164" s="182">
        <v>0</v>
      </c>
      <c r="I164" s="233">
        <f t="shared" si="33"/>
        <v>0</v>
      </c>
      <c r="J164" s="234">
        <f t="shared" si="34"/>
        <v>5050200</v>
      </c>
      <c r="K164" s="234">
        <f t="shared" si="34"/>
        <v>3443424.49</v>
      </c>
      <c r="L164" s="165">
        <f t="shared" si="30"/>
        <v>68.18392321096195</v>
      </c>
    </row>
    <row r="165" spans="1:12" ht="35.25" customHeight="1">
      <c r="A165" s="235" t="s">
        <v>82</v>
      </c>
      <c r="B165" s="236" t="s">
        <v>50</v>
      </c>
      <c r="C165" s="261">
        <v>4415000</v>
      </c>
      <c r="D165" s="261">
        <v>2643293.5</v>
      </c>
      <c r="E165" s="233">
        <f t="shared" si="31"/>
        <v>59.870747451868631</v>
      </c>
      <c r="F165" s="182">
        <v>0</v>
      </c>
      <c r="G165" s="182">
        <v>0</v>
      </c>
      <c r="H165" s="182">
        <v>0</v>
      </c>
      <c r="I165" s="233">
        <f t="shared" si="33"/>
        <v>0</v>
      </c>
      <c r="J165" s="234">
        <f t="shared" si="34"/>
        <v>4415000</v>
      </c>
      <c r="K165" s="234">
        <f t="shared" si="34"/>
        <v>2643293.5</v>
      </c>
      <c r="L165" s="165">
        <f t="shared" si="30"/>
        <v>59.870747451868631</v>
      </c>
    </row>
    <row r="166" spans="1:12" ht="47.25">
      <c r="A166" s="235" t="s">
        <v>638</v>
      </c>
      <c r="B166" s="137" t="s">
        <v>672</v>
      </c>
      <c r="C166" s="261">
        <v>1036500</v>
      </c>
      <c r="D166" s="261">
        <v>869000</v>
      </c>
      <c r="E166" s="233">
        <f t="shared" si="31"/>
        <v>83.839845634346361</v>
      </c>
      <c r="F166" s="182"/>
      <c r="G166" s="182"/>
      <c r="H166" s="182"/>
      <c r="I166" s="233">
        <f>IF(G166=0,0,H166/G166*100)</f>
        <v>0</v>
      </c>
      <c r="J166" s="234">
        <f t="shared" si="34"/>
        <v>1036500</v>
      </c>
      <c r="K166" s="234">
        <f t="shared" si="34"/>
        <v>869000</v>
      </c>
      <c r="L166" s="165">
        <f>IF(J166=0,0,K166/J166*100)</f>
        <v>83.839845634346361</v>
      </c>
    </row>
    <row r="167" spans="1:12" s="23" customFormat="1" ht="66" customHeight="1">
      <c r="A167" s="230" t="s">
        <v>262</v>
      </c>
      <c r="B167" s="138" t="s">
        <v>428</v>
      </c>
      <c r="C167" s="77">
        <f>SUM(C168:C171)</f>
        <v>5863600</v>
      </c>
      <c r="D167" s="77">
        <f>SUM(D168:D171)</f>
        <v>3349486.66</v>
      </c>
      <c r="E167" s="233">
        <f t="shared" si="31"/>
        <v>57.1233825636128</v>
      </c>
      <c r="F167" s="77">
        <f>SUM(F168:F171)</f>
        <v>46000</v>
      </c>
      <c r="G167" s="77">
        <f>SUM(G168:G171)</f>
        <v>46000</v>
      </c>
      <c r="H167" s="77">
        <f>SUM(H168:H171)</f>
        <v>46000</v>
      </c>
      <c r="I167" s="233">
        <f t="shared" si="33"/>
        <v>100</v>
      </c>
      <c r="J167" s="77">
        <f>SUM(J168:J171)</f>
        <v>5909600</v>
      </c>
      <c r="K167" s="77">
        <f>SUM(K168:K171)</f>
        <v>3395486.66</v>
      </c>
      <c r="L167" s="232">
        <f t="shared" si="30"/>
        <v>57.457131785569246</v>
      </c>
    </row>
    <row r="168" spans="1:12" s="23" customFormat="1" ht="22.9" customHeight="1">
      <c r="A168" s="157" t="s">
        <v>192</v>
      </c>
      <c r="B168" s="145" t="s">
        <v>92</v>
      </c>
      <c r="C168" s="261">
        <v>2116000</v>
      </c>
      <c r="D168" s="261">
        <v>1134750.8899999999</v>
      </c>
      <c r="E168" s="233">
        <f t="shared" si="31"/>
        <v>53.627168714555765</v>
      </c>
      <c r="F168" s="250"/>
      <c r="G168" s="250"/>
      <c r="H168" s="250"/>
      <c r="I168" s="233">
        <f t="shared" si="33"/>
        <v>0</v>
      </c>
      <c r="J168" s="234">
        <f>C168+G168</f>
        <v>2116000</v>
      </c>
      <c r="K168" s="234">
        <f t="shared" ref="K168:K176" si="35">D168+H168</f>
        <v>1134750.8899999999</v>
      </c>
      <c r="L168" s="165">
        <f t="shared" si="30"/>
        <v>53.627168714555765</v>
      </c>
    </row>
    <row r="169" spans="1:12" ht="41.45" customHeight="1">
      <c r="A169" s="235" t="s">
        <v>263</v>
      </c>
      <c r="B169" s="177" t="s">
        <v>589</v>
      </c>
      <c r="C169" s="261">
        <v>800000</v>
      </c>
      <c r="D169" s="261">
        <v>297565.77</v>
      </c>
      <c r="E169" s="233">
        <f t="shared" si="31"/>
        <v>37.195721250000005</v>
      </c>
      <c r="F169" s="234"/>
      <c r="G169" s="234"/>
      <c r="H169" s="234"/>
      <c r="I169" s="233">
        <f t="shared" si="33"/>
        <v>0</v>
      </c>
      <c r="J169" s="234">
        <f>C169+G169</f>
        <v>800000</v>
      </c>
      <c r="K169" s="234">
        <f t="shared" si="35"/>
        <v>297565.77</v>
      </c>
      <c r="L169" s="165">
        <f t="shared" si="30"/>
        <v>37.195721250000005</v>
      </c>
    </row>
    <row r="170" spans="1:12" ht="28.9" customHeight="1">
      <c r="A170" s="235" t="s">
        <v>264</v>
      </c>
      <c r="B170" s="177" t="s">
        <v>606</v>
      </c>
      <c r="C170" s="261">
        <v>800000</v>
      </c>
      <c r="D170" s="261">
        <v>232770</v>
      </c>
      <c r="E170" s="233">
        <f t="shared" si="31"/>
        <v>29.096250000000001</v>
      </c>
      <c r="F170" s="234"/>
      <c r="G170" s="234"/>
      <c r="H170" s="234"/>
      <c r="I170" s="233">
        <f t="shared" si="33"/>
        <v>0</v>
      </c>
      <c r="J170" s="234">
        <f>C170+G170</f>
        <v>800000</v>
      </c>
      <c r="K170" s="234">
        <f t="shared" si="35"/>
        <v>232770</v>
      </c>
      <c r="L170" s="165">
        <f t="shared" si="30"/>
        <v>29.096250000000001</v>
      </c>
    </row>
    <row r="171" spans="1:12" ht="47.25">
      <c r="A171" s="235" t="s">
        <v>639</v>
      </c>
      <c r="B171" s="137" t="s">
        <v>672</v>
      </c>
      <c r="C171" s="261">
        <v>2147600</v>
      </c>
      <c r="D171" s="261">
        <v>1684400</v>
      </c>
      <c r="E171" s="233">
        <f t="shared" si="31"/>
        <v>78.431737753771657</v>
      </c>
      <c r="F171" s="234">
        <v>46000</v>
      </c>
      <c r="G171" s="234">
        <v>46000</v>
      </c>
      <c r="H171" s="234">
        <v>46000</v>
      </c>
      <c r="I171" s="233">
        <f>IF(G171=0,0,H171/G171*100)</f>
        <v>100</v>
      </c>
      <c r="J171" s="234">
        <f>C171+G171</f>
        <v>2193600</v>
      </c>
      <c r="K171" s="234">
        <f>D171+H171</f>
        <v>1730400</v>
      </c>
      <c r="L171" s="165">
        <f>IF(J171=0,0,K171/J171*100)</f>
        <v>78.884026258205679</v>
      </c>
    </row>
    <row r="172" spans="1:12" s="23" customFormat="1" ht="58.9" customHeight="1">
      <c r="A172" s="230" t="s">
        <v>265</v>
      </c>
      <c r="B172" s="138" t="s">
        <v>429</v>
      </c>
      <c r="C172" s="77">
        <f>SUM(C173:C174)</f>
        <v>22458500</v>
      </c>
      <c r="D172" s="77">
        <f>SUM(D173:D174)</f>
        <v>2716284.08</v>
      </c>
      <c r="E172" s="233">
        <f t="shared" si="31"/>
        <v>12.094681657278981</v>
      </c>
      <c r="F172" s="77">
        <f>SUM(F173:F174)</f>
        <v>90000</v>
      </c>
      <c r="G172" s="77">
        <f>SUM(G173:G174)</f>
        <v>90000</v>
      </c>
      <c r="H172" s="77">
        <f>SUM(H173:H174)</f>
        <v>90000</v>
      </c>
      <c r="I172" s="233">
        <f t="shared" si="33"/>
        <v>100</v>
      </c>
      <c r="J172" s="77">
        <f>SUM(J173:J174)</f>
        <v>22548500</v>
      </c>
      <c r="K172" s="77">
        <f>SUM(K173:K174)</f>
        <v>2806284.08</v>
      </c>
      <c r="L172" s="232">
        <f t="shared" si="30"/>
        <v>12.445546621726502</v>
      </c>
    </row>
    <row r="173" spans="1:12" ht="43.15" customHeight="1">
      <c r="A173" s="235" t="s">
        <v>266</v>
      </c>
      <c r="B173" s="236" t="s">
        <v>523</v>
      </c>
      <c r="C173" s="182">
        <v>20517000</v>
      </c>
      <c r="D173" s="182">
        <v>1175384.08</v>
      </c>
      <c r="E173" s="233">
        <f t="shared" si="31"/>
        <v>5.7288301408588005</v>
      </c>
      <c r="F173" s="234"/>
      <c r="G173" s="234"/>
      <c r="H173" s="234"/>
      <c r="I173" s="233">
        <f t="shared" si="33"/>
        <v>0</v>
      </c>
      <c r="J173" s="234">
        <f>C173+G173</f>
        <v>20517000</v>
      </c>
      <c r="K173" s="234">
        <f t="shared" si="35"/>
        <v>1175384.08</v>
      </c>
      <c r="L173" s="165">
        <f t="shared" si="30"/>
        <v>5.7288301408588005</v>
      </c>
    </row>
    <row r="174" spans="1:12" ht="43.15" customHeight="1">
      <c r="A174" s="235" t="s">
        <v>640</v>
      </c>
      <c r="B174" s="137" t="s">
        <v>672</v>
      </c>
      <c r="C174" s="182">
        <v>1941500</v>
      </c>
      <c r="D174" s="182">
        <v>1540900</v>
      </c>
      <c r="E174" s="233">
        <f t="shared" si="31"/>
        <v>79.366469224826162</v>
      </c>
      <c r="F174" s="234">
        <v>90000</v>
      </c>
      <c r="G174" s="234">
        <v>90000</v>
      </c>
      <c r="H174" s="234">
        <v>90000</v>
      </c>
      <c r="I174" s="233">
        <f>IF(G174=0,0,H174/G174*100)</f>
        <v>100</v>
      </c>
      <c r="J174" s="234">
        <f>C174+G174</f>
        <v>2031500</v>
      </c>
      <c r="K174" s="234">
        <f>D174+H174</f>
        <v>1630900</v>
      </c>
      <c r="L174" s="165">
        <f>IF(J174=0,0,K174/J174*100)</f>
        <v>80.280580851587501</v>
      </c>
    </row>
    <row r="175" spans="1:12" s="23" customFormat="1" ht="58.9" customHeight="1">
      <c r="A175" s="230" t="s">
        <v>123</v>
      </c>
      <c r="B175" s="138" t="s">
        <v>430</v>
      </c>
      <c r="C175" s="77">
        <f>SUM(C176:C177)</f>
        <v>2049700</v>
      </c>
      <c r="D175" s="77">
        <f>SUM(D176:D177)</f>
        <v>1360150.4</v>
      </c>
      <c r="E175" s="233">
        <f t="shared" si="31"/>
        <v>66.358511001609983</v>
      </c>
      <c r="F175" s="77">
        <f>SUM(F176:F177)</f>
        <v>23000</v>
      </c>
      <c r="G175" s="77">
        <f>SUM(G176:G177)</f>
        <v>23000</v>
      </c>
      <c r="H175" s="77">
        <f>SUM(H176:H177)</f>
        <v>23000</v>
      </c>
      <c r="I175" s="233">
        <f t="shared" si="33"/>
        <v>100</v>
      </c>
      <c r="J175" s="77">
        <f>SUM(J176:J177)</f>
        <v>2072700</v>
      </c>
      <c r="K175" s="77">
        <f>SUM(K176:K177)</f>
        <v>1383150.4</v>
      </c>
      <c r="L175" s="232">
        <f t="shared" si="30"/>
        <v>66.731818401119313</v>
      </c>
    </row>
    <row r="176" spans="1:12" ht="45" customHeight="1">
      <c r="A176" s="235" t="s">
        <v>124</v>
      </c>
      <c r="B176" s="236" t="s">
        <v>42</v>
      </c>
      <c r="C176" s="182">
        <v>1160000</v>
      </c>
      <c r="D176" s="182">
        <v>657750.4</v>
      </c>
      <c r="E176" s="233">
        <f t="shared" si="31"/>
        <v>56.70262068965517</v>
      </c>
      <c r="F176" s="251"/>
      <c r="G176" s="251"/>
      <c r="H176" s="251"/>
      <c r="I176" s="233">
        <f t="shared" si="33"/>
        <v>0</v>
      </c>
      <c r="J176" s="234">
        <f>C176+G176</f>
        <v>1160000</v>
      </c>
      <c r="K176" s="234">
        <f t="shared" si="35"/>
        <v>657750.4</v>
      </c>
      <c r="L176" s="165">
        <f t="shared" si="30"/>
        <v>56.70262068965517</v>
      </c>
    </row>
    <row r="177" spans="1:13" ht="45" customHeight="1">
      <c r="A177" s="235" t="s">
        <v>641</v>
      </c>
      <c r="B177" s="137" t="s">
        <v>672</v>
      </c>
      <c r="C177" s="182">
        <v>889700</v>
      </c>
      <c r="D177" s="182">
        <v>702400</v>
      </c>
      <c r="E177" s="233">
        <f t="shared" si="31"/>
        <v>78.947959986512302</v>
      </c>
      <c r="F177" s="251">
        <v>23000</v>
      </c>
      <c r="G177" s="251">
        <v>23000</v>
      </c>
      <c r="H177" s="251">
        <v>23000</v>
      </c>
      <c r="I177" s="233">
        <f t="shared" si="33"/>
        <v>100</v>
      </c>
      <c r="J177" s="234">
        <f>C177+G177</f>
        <v>912700</v>
      </c>
      <c r="K177" s="234">
        <f>D177+H177</f>
        <v>725400</v>
      </c>
      <c r="L177" s="165">
        <f>IF(J177=0,0,K177/J177*100)</f>
        <v>79.478470472225268</v>
      </c>
    </row>
    <row r="178" spans="1:13" s="23" customFormat="1" ht="58.9" customHeight="1">
      <c r="A178" s="230" t="s">
        <v>125</v>
      </c>
      <c r="B178" s="138" t="s">
        <v>431</v>
      </c>
      <c r="C178" s="77">
        <f>SUM(C179:C180)</f>
        <v>3056500</v>
      </c>
      <c r="D178" s="77">
        <f>SUM(D179:D180)</f>
        <v>1554016.5</v>
      </c>
      <c r="E178" s="233">
        <f t="shared" si="31"/>
        <v>50.843006707017835</v>
      </c>
      <c r="F178" s="77">
        <f>SUM(F179:F180)</f>
        <v>60000</v>
      </c>
      <c r="G178" s="77">
        <f>SUM(G179:G180)</f>
        <v>60000</v>
      </c>
      <c r="H178" s="77">
        <f>SUM(H179:H180)</f>
        <v>60000</v>
      </c>
      <c r="I178" s="233">
        <f t="shared" si="33"/>
        <v>100</v>
      </c>
      <c r="J178" s="77">
        <f>SUM(J179:J180)</f>
        <v>3116500</v>
      </c>
      <c r="K178" s="77">
        <f>SUM(K179:K180)</f>
        <v>1614016.5</v>
      </c>
      <c r="L178" s="232">
        <f t="shared" si="30"/>
        <v>51.789395154821115</v>
      </c>
    </row>
    <row r="179" spans="1:13" ht="44.45" customHeight="1">
      <c r="A179" s="235" t="s">
        <v>126</v>
      </c>
      <c r="B179" s="236" t="s">
        <v>527</v>
      </c>
      <c r="C179" s="182">
        <v>1770000</v>
      </c>
      <c r="D179" s="182">
        <v>484316.5</v>
      </c>
      <c r="E179" s="233">
        <f t="shared" si="31"/>
        <v>27.362514124293785</v>
      </c>
      <c r="F179" s="234"/>
      <c r="G179" s="234"/>
      <c r="H179" s="234"/>
      <c r="I179" s="233">
        <f t="shared" si="33"/>
        <v>0</v>
      </c>
      <c r="J179" s="234">
        <f>C179+G179</f>
        <v>1770000</v>
      </c>
      <c r="K179" s="234">
        <f>D179+H179</f>
        <v>484316.5</v>
      </c>
      <c r="L179" s="165">
        <f t="shared" si="30"/>
        <v>27.362514124293785</v>
      </c>
    </row>
    <row r="180" spans="1:13" ht="44.45" customHeight="1">
      <c r="A180" s="235" t="s">
        <v>642</v>
      </c>
      <c r="B180" s="137" t="s">
        <v>672</v>
      </c>
      <c r="C180" s="182">
        <v>1286500</v>
      </c>
      <c r="D180" s="182">
        <v>1069700</v>
      </c>
      <c r="E180" s="233">
        <f t="shared" si="31"/>
        <v>83.148076175670425</v>
      </c>
      <c r="F180" s="234">
        <v>60000</v>
      </c>
      <c r="G180" s="234">
        <v>60000</v>
      </c>
      <c r="H180" s="234">
        <v>60000</v>
      </c>
      <c r="I180" s="233">
        <f>IF(G180=0,0,H180/G180*100)</f>
        <v>100</v>
      </c>
      <c r="J180" s="234">
        <f>C180+G180</f>
        <v>1346500</v>
      </c>
      <c r="K180" s="234">
        <f>D180+H180</f>
        <v>1129700</v>
      </c>
      <c r="L180" s="165">
        <f>IF(J180=0,0,K180/J180*100)</f>
        <v>83.898997400668392</v>
      </c>
    </row>
    <row r="181" spans="1:13" s="23" customFormat="1" ht="66" customHeight="1">
      <c r="A181" s="230" t="s">
        <v>127</v>
      </c>
      <c r="B181" s="138" t="s">
        <v>432</v>
      </c>
      <c r="C181" s="77">
        <f>SUM(C182:C190)</f>
        <v>34346104.530000001</v>
      </c>
      <c r="D181" s="77">
        <f>SUM(D182:D190)</f>
        <v>9190783.7199999988</v>
      </c>
      <c r="E181" s="233">
        <f t="shared" si="31"/>
        <v>26.759319130273429</v>
      </c>
      <c r="F181" s="77">
        <f>SUM(F182:F190)</f>
        <v>14555002</v>
      </c>
      <c r="G181" s="77">
        <f>SUM(G182:G190)</f>
        <v>14555002</v>
      </c>
      <c r="H181" s="77">
        <f>SUM(H182:H190)</f>
        <v>8413323</v>
      </c>
      <c r="I181" s="233">
        <f t="shared" si="33"/>
        <v>57.80365402904102</v>
      </c>
      <c r="J181" s="77">
        <f>SUM(J182:J190)</f>
        <v>48901106.530000001</v>
      </c>
      <c r="K181" s="77">
        <f>SUM(K182:K190)</f>
        <v>17604106.719999999</v>
      </c>
      <c r="L181" s="232">
        <f t="shared" si="30"/>
        <v>35.999403631490793</v>
      </c>
      <c r="M181" s="318"/>
    </row>
    <row r="182" spans="1:13" s="23" customFormat="1" ht="48.75" customHeight="1">
      <c r="A182" s="235" t="s">
        <v>572</v>
      </c>
      <c r="B182" s="177" t="s">
        <v>618</v>
      </c>
      <c r="C182" s="252"/>
      <c r="D182" s="252"/>
      <c r="E182" s="233">
        <f t="shared" si="31"/>
        <v>0</v>
      </c>
      <c r="F182" s="252">
        <v>2500000</v>
      </c>
      <c r="G182" s="252">
        <v>2500000</v>
      </c>
      <c r="H182" s="252"/>
      <c r="I182" s="233">
        <f t="shared" si="33"/>
        <v>0</v>
      </c>
      <c r="J182" s="234">
        <f t="shared" ref="J182:J190" si="36">C182+G182</f>
        <v>2500000</v>
      </c>
      <c r="K182" s="234">
        <f t="shared" ref="K182:K190" si="37">D182+H182</f>
        <v>0</v>
      </c>
      <c r="L182" s="165">
        <f>IF(J182=0,0,K182/J182*100)</f>
        <v>0</v>
      </c>
      <c r="M182" s="318"/>
    </row>
    <row r="183" spans="1:13" s="23" customFormat="1" ht="66" customHeight="1">
      <c r="A183" s="157" t="s">
        <v>195</v>
      </c>
      <c r="B183" s="145" t="s">
        <v>194</v>
      </c>
      <c r="C183" s="261">
        <v>950000</v>
      </c>
      <c r="D183" s="261">
        <v>710000</v>
      </c>
      <c r="E183" s="233">
        <f>IF(C183=0,0,D183/C183*100)</f>
        <v>74.73684210526315</v>
      </c>
      <c r="F183" s="182">
        <v>293002</v>
      </c>
      <c r="G183" s="182">
        <v>293002</v>
      </c>
      <c r="H183" s="182">
        <v>151323</v>
      </c>
      <c r="I183" s="233">
        <f>IF(G183=0,0,H183/G183*100)</f>
        <v>51.645722554794851</v>
      </c>
      <c r="J183" s="234">
        <f t="shared" si="36"/>
        <v>1243002</v>
      </c>
      <c r="K183" s="234">
        <f t="shared" si="37"/>
        <v>861323</v>
      </c>
      <c r="L183" s="165">
        <f t="shared" si="30"/>
        <v>69.293774265849933</v>
      </c>
    </row>
    <row r="184" spans="1:13" ht="43.9" customHeight="1">
      <c r="A184" s="235" t="s">
        <v>128</v>
      </c>
      <c r="B184" s="236" t="s">
        <v>528</v>
      </c>
      <c r="C184" s="261">
        <v>20192204.530000001</v>
      </c>
      <c r="D184" s="261">
        <v>1318593.1399999999</v>
      </c>
      <c r="E184" s="233">
        <f t="shared" si="31"/>
        <v>6.5302089132513359</v>
      </c>
      <c r="F184" s="182"/>
      <c r="G184" s="182"/>
      <c r="H184" s="182"/>
      <c r="I184" s="233">
        <f t="shared" si="33"/>
        <v>0</v>
      </c>
      <c r="J184" s="234">
        <f t="shared" si="36"/>
        <v>20192204.530000001</v>
      </c>
      <c r="K184" s="234">
        <f t="shared" si="37"/>
        <v>1318593.1399999999</v>
      </c>
      <c r="L184" s="165">
        <f t="shared" ref="L184:L190" si="38">IF(J184=0,0,K184/J184*100)</f>
        <v>6.5302089132513359</v>
      </c>
    </row>
    <row r="185" spans="1:13" ht="40.15" customHeight="1">
      <c r="A185" s="235" t="s">
        <v>331</v>
      </c>
      <c r="B185" s="236" t="s">
        <v>42</v>
      </c>
      <c r="C185" s="261">
        <v>2298000</v>
      </c>
      <c r="D185" s="261">
        <v>754556.22</v>
      </c>
      <c r="E185" s="233">
        <f t="shared" si="31"/>
        <v>32.835344647519584</v>
      </c>
      <c r="F185" s="182"/>
      <c r="G185" s="182"/>
      <c r="H185" s="182"/>
      <c r="I185" s="233">
        <f t="shared" si="33"/>
        <v>0</v>
      </c>
      <c r="J185" s="234">
        <f t="shared" si="36"/>
        <v>2298000</v>
      </c>
      <c r="K185" s="234">
        <f t="shared" si="37"/>
        <v>754556.22</v>
      </c>
      <c r="L185" s="165">
        <f t="shared" si="38"/>
        <v>32.835344647519584</v>
      </c>
    </row>
    <row r="186" spans="1:13" ht="40.15" customHeight="1">
      <c r="A186" s="235" t="s">
        <v>536</v>
      </c>
      <c r="B186" s="237" t="s">
        <v>419</v>
      </c>
      <c r="C186" s="261">
        <v>2000000</v>
      </c>
      <c r="D186" s="261">
        <v>779297.2</v>
      </c>
      <c r="E186" s="233">
        <f t="shared" si="31"/>
        <v>38.964859999999994</v>
      </c>
      <c r="F186" s="182"/>
      <c r="G186" s="182"/>
      <c r="H186" s="182"/>
      <c r="I186" s="233">
        <f t="shared" si="33"/>
        <v>0</v>
      </c>
      <c r="J186" s="234">
        <f t="shared" si="36"/>
        <v>2000000</v>
      </c>
      <c r="K186" s="234">
        <f t="shared" si="37"/>
        <v>779297.2</v>
      </c>
      <c r="L186" s="165">
        <f t="shared" si="38"/>
        <v>38.964859999999994</v>
      </c>
    </row>
    <row r="187" spans="1:13" ht="31.9" customHeight="1">
      <c r="A187" s="235" t="s">
        <v>129</v>
      </c>
      <c r="B187" s="236" t="s">
        <v>529</v>
      </c>
      <c r="C187" s="261">
        <v>1100000</v>
      </c>
      <c r="D187" s="261">
        <v>320278.65999999997</v>
      </c>
      <c r="E187" s="233">
        <f t="shared" si="31"/>
        <v>29.116241818181816</v>
      </c>
      <c r="F187" s="182"/>
      <c r="G187" s="182"/>
      <c r="H187" s="182"/>
      <c r="I187" s="233">
        <f t="shared" si="33"/>
        <v>0</v>
      </c>
      <c r="J187" s="234">
        <f t="shared" si="36"/>
        <v>1100000</v>
      </c>
      <c r="K187" s="234">
        <f t="shared" si="37"/>
        <v>320278.65999999997</v>
      </c>
      <c r="L187" s="165">
        <f t="shared" si="38"/>
        <v>29.116241818181816</v>
      </c>
    </row>
    <row r="188" spans="1:13" ht="67.900000000000006" customHeight="1">
      <c r="A188" s="235" t="s">
        <v>617</v>
      </c>
      <c r="B188" s="236" t="s">
        <v>282</v>
      </c>
      <c r="C188" s="261">
        <v>4150000</v>
      </c>
      <c r="D188" s="261">
        <v>2327758.5</v>
      </c>
      <c r="E188" s="233">
        <f t="shared" si="31"/>
        <v>56.090566265060239</v>
      </c>
      <c r="F188" s="182">
        <v>3500000</v>
      </c>
      <c r="G188" s="182">
        <v>3500000</v>
      </c>
      <c r="H188" s="182"/>
      <c r="I188" s="233">
        <f t="shared" si="33"/>
        <v>0</v>
      </c>
      <c r="J188" s="234">
        <f t="shared" si="36"/>
        <v>7650000</v>
      </c>
      <c r="K188" s="234">
        <f t="shared" si="37"/>
        <v>2327758.5</v>
      </c>
      <c r="L188" s="165">
        <f t="shared" si="38"/>
        <v>30.428215686274513</v>
      </c>
    </row>
    <row r="189" spans="1:13" ht="50.25" customHeight="1">
      <c r="A189" s="235" t="s">
        <v>643</v>
      </c>
      <c r="B189" s="236" t="s">
        <v>697</v>
      </c>
      <c r="C189" s="226"/>
      <c r="D189" s="226"/>
      <c r="E189" s="233">
        <f t="shared" si="31"/>
        <v>0</v>
      </c>
      <c r="F189" s="182">
        <v>8000000</v>
      </c>
      <c r="G189" s="182">
        <v>8000000</v>
      </c>
      <c r="H189" s="182">
        <v>8000000</v>
      </c>
      <c r="I189" s="233">
        <f>IF(G189=0,0,H189/G189*100)</f>
        <v>100</v>
      </c>
      <c r="J189" s="234">
        <f t="shared" si="36"/>
        <v>8000000</v>
      </c>
      <c r="K189" s="234">
        <f t="shared" si="37"/>
        <v>8000000</v>
      </c>
      <c r="L189" s="165">
        <f t="shared" si="38"/>
        <v>100</v>
      </c>
    </row>
    <row r="190" spans="1:13" ht="64.5" customHeight="1">
      <c r="A190" s="235" t="s">
        <v>644</v>
      </c>
      <c r="B190" s="137" t="s">
        <v>672</v>
      </c>
      <c r="C190" s="226">
        <v>3655900</v>
      </c>
      <c r="D190" s="226">
        <v>2980300</v>
      </c>
      <c r="E190" s="233">
        <f t="shared" si="31"/>
        <v>81.520282283432252</v>
      </c>
      <c r="F190" s="182">
        <v>262000</v>
      </c>
      <c r="G190" s="182">
        <v>262000</v>
      </c>
      <c r="H190" s="182">
        <v>262000</v>
      </c>
      <c r="I190" s="233">
        <f>IF(G190=0,0,H190/G190*100)</f>
        <v>100</v>
      </c>
      <c r="J190" s="234">
        <f t="shared" si="36"/>
        <v>3917900</v>
      </c>
      <c r="K190" s="234">
        <f t="shared" si="37"/>
        <v>3242300</v>
      </c>
      <c r="L190" s="165">
        <f t="shared" si="38"/>
        <v>82.75606830189642</v>
      </c>
    </row>
    <row r="191" spans="1:13" s="23" customFormat="1" ht="57" customHeight="1">
      <c r="A191" s="230" t="s">
        <v>348</v>
      </c>
      <c r="B191" s="138" t="s">
        <v>433</v>
      </c>
      <c r="C191" s="77">
        <f>C192+C194+C193</f>
        <v>1727000</v>
      </c>
      <c r="D191" s="77">
        <f>D192+D194+D193</f>
        <v>1383100</v>
      </c>
      <c r="E191" s="231">
        <f t="shared" si="31"/>
        <v>80.086855819339902</v>
      </c>
      <c r="F191" s="77">
        <f>F192+F194+F193</f>
        <v>8846000</v>
      </c>
      <c r="G191" s="77">
        <f>G192+G194+G193</f>
        <v>8846000</v>
      </c>
      <c r="H191" s="77">
        <f>H192+H194+H193</f>
        <v>1259358</v>
      </c>
      <c r="I191" s="233">
        <f t="shared" si="33"/>
        <v>14.236468460321049</v>
      </c>
      <c r="J191" s="77">
        <f>J192+J194+J193</f>
        <v>10573000</v>
      </c>
      <c r="K191" s="77">
        <f>K192+K194+K193</f>
        <v>2642458</v>
      </c>
      <c r="L191" s="232">
        <f t="shared" ref="L191:L199" si="39">IF(J191=0,0,K191/J191*100)</f>
        <v>24.992509221602194</v>
      </c>
    </row>
    <row r="192" spans="1:13" ht="45" customHeight="1">
      <c r="A192" s="235" t="s">
        <v>349</v>
      </c>
      <c r="B192" s="236" t="s">
        <v>530</v>
      </c>
      <c r="C192" s="78"/>
      <c r="D192" s="78"/>
      <c r="E192" s="233">
        <f t="shared" si="31"/>
        <v>0</v>
      </c>
      <c r="F192" s="182">
        <v>7658000</v>
      </c>
      <c r="G192" s="182">
        <v>7658000</v>
      </c>
      <c r="H192" s="182">
        <v>269358</v>
      </c>
      <c r="I192" s="233">
        <f t="shared" si="33"/>
        <v>3.5173413423870459</v>
      </c>
      <c r="J192" s="234">
        <f t="shared" ref="J192:K194" si="40">C192+G192</f>
        <v>7658000</v>
      </c>
      <c r="K192" s="234">
        <f t="shared" si="40"/>
        <v>269358</v>
      </c>
      <c r="L192" s="165">
        <f t="shared" si="39"/>
        <v>3.5173413423870459</v>
      </c>
    </row>
    <row r="193" spans="1:12" ht="45" customHeight="1">
      <c r="A193" s="235" t="s">
        <v>867</v>
      </c>
      <c r="B193" s="236" t="s">
        <v>868</v>
      </c>
      <c r="C193" s="78"/>
      <c r="D193" s="78"/>
      <c r="E193" s="233">
        <f t="shared" si="31"/>
        <v>0</v>
      </c>
      <c r="F193" s="182">
        <v>1188000</v>
      </c>
      <c r="G193" s="182">
        <v>1188000</v>
      </c>
      <c r="H193" s="182">
        <v>990000</v>
      </c>
      <c r="I193" s="233">
        <f t="shared" si="33"/>
        <v>83.333333333333343</v>
      </c>
      <c r="J193" s="234">
        <f t="shared" si="40"/>
        <v>1188000</v>
      </c>
      <c r="K193" s="234">
        <f t="shared" si="40"/>
        <v>990000</v>
      </c>
      <c r="L193" s="165">
        <f>IF(J193=0,0,K193/J193*100)</f>
        <v>83.333333333333343</v>
      </c>
    </row>
    <row r="194" spans="1:12" ht="45" customHeight="1">
      <c r="A194" s="235" t="s">
        <v>645</v>
      </c>
      <c r="B194" s="137" t="s">
        <v>672</v>
      </c>
      <c r="C194" s="78">
        <v>1727000</v>
      </c>
      <c r="D194" s="78">
        <v>1383100</v>
      </c>
      <c r="E194" s="233">
        <f t="shared" si="31"/>
        <v>80.086855819339902</v>
      </c>
      <c r="F194" s="182"/>
      <c r="G194" s="182"/>
      <c r="H194" s="182"/>
      <c r="I194" s="233">
        <f>IF(G194=0,0,H194/G194*100)</f>
        <v>0</v>
      </c>
      <c r="J194" s="234">
        <f t="shared" si="40"/>
        <v>1727000</v>
      </c>
      <c r="K194" s="234">
        <f t="shared" si="40"/>
        <v>1383100</v>
      </c>
      <c r="L194" s="165">
        <f>IF(J194=0,0,K194/J194*100)</f>
        <v>80.086855819339902</v>
      </c>
    </row>
    <row r="195" spans="1:12" s="23" customFormat="1" ht="58.9" customHeight="1">
      <c r="A195" s="230" t="s">
        <v>350</v>
      </c>
      <c r="B195" s="138" t="s">
        <v>615</v>
      </c>
      <c r="C195" s="77">
        <f>SUM(C196:C198)</f>
        <v>51548152</v>
      </c>
      <c r="D195" s="77">
        <f>SUM(D196:D198)</f>
        <v>30710034.66</v>
      </c>
      <c r="E195" s="233">
        <f t="shared" si="31"/>
        <v>59.575432810860029</v>
      </c>
      <c r="F195" s="77">
        <f>SUM(F196:F198)</f>
        <v>47835648</v>
      </c>
      <c r="G195" s="77">
        <f>SUM(G196:G198)</f>
        <v>47853648</v>
      </c>
      <c r="H195" s="77">
        <f>SUM(H196:H198)</f>
        <v>42453218</v>
      </c>
      <c r="I195" s="233">
        <f t="shared" si="33"/>
        <v>88.714695272552675</v>
      </c>
      <c r="J195" s="77">
        <f>SUM(J196:J198)</f>
        <v>99401800</v>
      </c>
      <c r="K195" s="77">
        <f>SUM(K196:K198)</f>
        <v>73163252.659999996</v>
      </c>
      <c r="L195" s="232">
        <f t="shared" si="39"/>
        <v>73.603549090660323</v>
      </c>
    </row>
    <row r="196" spans="1:12" ht="43.15" customHeight="1">
      <c r="A196" s="235" t="s">
        <v>351</v>
      </c>
      <c r="B196" s="236" t="s">
        <v>0</v>
      </c>
      <c r="C196" s="261">
        <v>24182000</v>
      </c>
      <c r="D196" s="261">
        <v>11860319.91</v>
      </c>
      <c r="E196" s="233">
        <f t="shared" si="31"/>
        <v>49.046066950624436</v>
      </c>
      <c r="F196" s="226">
        <v>3500000</v>
      </c>
      <c r="G196" s="226">
        <v>3500000</v>
      </c>
      <c r="H196" s="226">
        <v>99998</v>
      </c>
      <c r="I196" s="233">
        <f t="shared" si="33"/>
        <v>2.8570857142857142</v>
      </c>
      <c r="J196" s="234">
        <f t="shared" ref="J196:K198" si="41">C196+G196</f>
        <v>27682000</v>
      </c>
      <c r="K196" s="234">
        <f t="shared" si="41"/>
        <v>11960317.91</v>
      </c>
      <c r="L196" s="165">
        <f t="shared" si="39"/>
        <v>43.206119174915109</v>
      </c>
    </row>
    <row r="197" spans="1:12" ht="27" customHeight="1">
      <c r="A197" s="235" t="s">
        <v>420</v>
      </c>
      <c r="B197" s="145" t="s">
        <v>51</v>
      </c>
      <c r="C197" s="261">
        <v>12606000</v>
      </c>
      <c r="D197" s="261">
        <v>7717162.75</v>
      </c>
      <c r="E197" s="233">
        <f t="shared" si="31"/>
        <v>61.218171902268757</v>
      </c>
      <c r="F197" s="226">
        <v>1500000</v>
      </c>
      <c r="G197" s="226">
        <v>1518000</v>
      </c>
      <c r="H197" s="226">
        <v>517572</v>
      </c>
      <c r="I197" s="233">
        <f t="shared" si="33"/>
        <v>34.095652173913045</v>
      </c>
      <c r="J197" s="234">
        <f t="shared" si="41"/>
        <v>14124000</v>
      </c>
      <c r="K197" s="234">
        <f t="shared" si="41"/>
        <v>8234734.75</v>
      </c>
      <c r="L197" s="165">
        <f t="shared" si="39"/>
        <v>58.303134735202491</v>
      </c>
    </row>
    <row r="198" spans="1:12" ht="47.25">
      <c r="A198" s="235" t="s">
        <v>646</v>
      </c>
      <c r="B198" s="137" t="s">
        <v>672</v>
      </c>
      <c r="C198" s="261">
        <v>14760152</v>
      </c>
      <c r="D198" s="261">
        <v>11132552</v>
      </c>
      <c r="E198" s="233">
        <f t="shared" si="31"/>
        <v>75.423017323940826</v>
      </c>
      <c r="F198" s="226">
        <v>42835648</v>
      </c>
      <c r="G198" s="226">
        <v>42835648</v>
      </c>
      <c r="H198" s="226">
        <v>41835648</v>
      </c>
      <c r="I198" s="233">
        <f t="shared" si="33"/>
        <v>97.665495803868779</v>
      </c>
      <c r="J198" s="234">
        <f t="shared" si="41"/>
        <v>57595800</v>
      </c>
      <c r="K198" s="234">
        <f t="shared" si="41"/>
        <v>52968200</v>
      </c>
      <c r="L198" s="165">
        <f>IF(J198=0,0,K198/J198*100)</f>
        <v>91.965386364978002</v>
      </c>
    </row>
    <row r="199" spans="1:12" s="23" customFormat="1" ht="40.9" customHeight="1">
      <c r="A199" s="230" t="s">
        <v>352</v>
      </c>
      <c r="B199" s="138" t="s">
        <v>434</v>
      </c>
      <c r="C199" s="77">
        <f>SUM(C200:C206)</f>
        <v>96627044</v>
      </c>
      <c r="D199" s="77">
        <f>SUM(D200:D206)</f>
        <v>69136525</v>
      </c>
      <c r="E199" s="233">
        <f t="shared" si="31"/>
        <v>71.5498706552588</v>
      </c>
      <c r="F199" s="77">
        <f>SUM(F200:F206)</f>
        <v>5522000</v>
      </c>
      <c r="G199" s="77">
        <f>SUM(G200:G206)</f>
        <v>5522000</v>
      </c>
      <c r="H199" s="77">
        <f>SUM(H200:H206)</f>
        <v>4191556.66</v>
      </c>
      <c r="I199" s="233">
        <f t="shared" si="33"/>
        <v>75.906495110467219</v>
      </c>
      <c r="J199" s="77">
        <f>SUM(J200:J206)</f>
        <v>102149044</v>
      </c>
      <c r="K199" s="77">
        <f>SUM(K200:K206)</f>
        <v>73328081.659999996</v>
      </c>
      <c r="L199" s="232">
        <f t="shared" si="39"/>
        <v>71.785382210723384</v>
      </c>
    </row>
    <row r="200" spans="1:12" s="23" customFormat="1" ht="35.25" customHeight="1">
      <c r="A200" s="235" t="s">
        <v>607</v>
      </c>
      <c r="B200" s="177" t="s">
        <v>608</v>
      </c>
      <c r="C200" s="252">
        <v>9266619</v>
      </c>
      <c r="D200" s="252"/>
      <c r="E200" s="233">
        <f t="shared" si="31"/>
        <v>0</v>
      </c>
      <c r="F200" s="252"/>
      <c r="G200" s="252"/>
      <c r="H200" s="252"/>
      <c r="I200" s="233">
        <f t="shared" si="33"/>
        <v>0</v>
      </c>
      <c r="J200" s="234">
        <f t="shared" ref="J200:K206" si="42">C200+G200</f>
        <v>9266619</v>
      </c>
      <c r="K200" s="234">
        <f t="shared" si="42"/>
        <v>0</v>
      </c>
      <c r="L200" s="165">
        <f t="shared" ref="L200:L215" si="43">IF(J200=0,0,K200/J200*100)</f>
        <v>0</v>
      </c>
    </row>
    <row r="201" spans="1:12" ht="75.75" customHeight="1">
      <c r="A201" s="235" t="s">
        <v>353</v>
      </c>
      <c r="B201" s="236" t="s">
        <v>385</v>
      </c>
      <c r="C201" s="182">
        <v>67207800</v>
      </c>
      <c r="D201" s="182">
        <v>50409000</v>
      </c>
      <c r="E201" s="233">
        <f t="shared" si="31"/>
        <v>75.004686955978329</v>
      </c>
      <c r="F201" s="234"/>
      <c r="G201" s="234"/>
      <c r="H201" s="234"/>
      <c r="I201" s="233">
        <f t="shared" si="33"/>
        <v>0</v>
      </c>
      <c r="J201" s="234">
        <f t="shared" si="42"/>
        <v>67207800</v>
      </c>
      <c r="K201" s="234">
        <f t="shared" si="42"/>
        <v>50409000</v>
      </c>
      <c r="L201" s="165">
        <f t="shared" si="43"/>
        <v>75.004686955978329</v>
      </c>
    </row>
    <row r="202" spans="1:12" ht="29.45" customHeight="1">
      <c r="A202" s="235" t="s">
        <v>326</v>
      </c>
      <c r="B202" s="236" t="s">
        <v>327</v>
      </c>
      <c r="C202" s="182">
        <v>11714625</v>
      </c>
      <c r="D202" s="182">
        <v>11714625</v>
      </c>
      <c r="E202" s="233">
        <f t="shared" si="31"/>
        <v>100</v>
      </c>
      <c r="F202" s="78"/>
      <c r="G202" s="234"/>
      <c r="H202" s="234"/>
      <c r="I202" s="233">
        <f t="shared" si="33"/>
        <v>0</v>
      </c>
      <c r="J202" s="234">
        <f t="shared" si="42"/>
        <v>11714625</v>
      </c>
      <c r="K202" s="234">
        <f t="shared" si="42"/>
        <v>11714625</v>
      </c>
      <c r="L202" s="165">
        <f t="shared" si="43"/>
        <v>100</v>
      </c>
    </row>
    <row r="203" spans="1:12" ht="29.45" customHeight="1">
      <c r="A203" s="235" t="s">
        <v>705</v>
      </c>
      <c r="B203" s="236" t="s">
        <v>697</v>
      </c>
      <c r="C203" s="182"/>
      <c r="D203" s="182"/>
      <c r="E203" s="233">
        <f t="shared" si="31"/>
        <v>0</v>
      </c>
      <c r="F203" s="78">
        <v>800000</v>
      </c>
      <c r="G203" s="234">
        <v>800000</v>
      </c>
      <c r="H203" s="234">
        <v>200000</v>
      </c>
      <c r="I203" s="233">
        <f>IF(G203=0,0,H203/G203*100)</f>
        <v>25</v>
      </c>
      <c r="J203" s="234">
        <f t="shared" si="42"/>
        <v>800000</v>
      </c>
      <c r="K203" s="234">
        <f t="shared" si="42"/>
        <v>200000</v>
      </c>
      <c r="L203" s="165">
        <f>IF(J203=0,0,K203/J203*100)</f>
        <v>25</v>
      </c>
    </row>
    <row r="204" spans="1:12" ht="29.45" customHeight="1">
      <c r="A204" s="235" t="s">
        <v>706</v>
      </c>
      <c r="B204" s="236" t="s">
        <v>709</v>
      </c>
      <c r="C204" s="182"/>
      <c r="D204" s="182"/>
      <c r="E204" s="233">
        <f t="shared" si="31"/>
        <v>0</v>
      </c>
      <c r="F204" s="78">
        <v>1500000</v>
      </c>
      <c r="G204" s="234">
        <v>1500000</v>
      </c>
      <c r="H204" s="234">
        <v>1500000</v>
      </c>
      <c r="I204" s="233">
        <f>IF(G204=0,0,H204/G204*100)</f>
        <v>100</v>
      </c>
      <c r="J204" s="234">
        <f t="shared" si="42"/>
        <v>1500000</v>
      </c>
      <c r="K204" s="234">
        <f t="shared" si="42"/>
        <v>1500000</v>
      </c>
      <c r="L204" s="165">
        <f>IF(J204=0,0,K204/J204*100)</f>
        <v>100</v>
      </c>
    </row>
    <row r="205" spans="1:12" ht="29.45" customHeight="1">
      <c r="A205" s="235" t="s">
        <v>707</v>
      </c>
      <c r="B205" s="236" t="s">
        <v>103</v>
      </c>
      <c r="C205" s="182">
        <v>3500000</v>
      </c>
      <c r="D205" s="182">
        <v>3100000</v>
      </c>
      <c r="E205" s="233">
        <f t="shared" si="31"/>
        <v>88.571428571428569</v>
      </c>
      <c r="F205" s="78">
        <v>2680000</v>
      </c>
      <c r="G205" s="234">
        <v>2680000</v>
      </c>
      <c r="H205" s="234">
        <v>1949556.66</v>
      </c>
      <c r="I205" s="233">
        <f>IF(G205=0,0,H205/G205*100)</f>
        <v>72.744651492537315</v>
      </c>
      <c r="J205" s="234">
        <f t="shared" si="42"/>
        <v>6180000</v>
      </c>
      <c r="K205" s="234">
        <f t="shared" si="42"/>
        <v>5049556.66</v>
      </c>
      <c r="L205" s="165">
        <f>IF(J205=0,0,K205/J205*100)</f>
        <v>81.708036569579292</v>
      </c>
    </row>
    <row r="206" spans="1:12" ht="47.25">
      <c r="A206" s="235" t="s">
        <v>354</v>
      </c>
      <c r="B206" s="236" t="s">
        <v>672</v>
      </c>
      <c r="C206" s="182">
        <v>4938000</v>
      </c>
      <c r="D206" s="182">
        <v>3912900</v>
      </c>
      <c r="E206" s="233">
        <f t="shared" si="31"/>
        <v>79.240583232077768</v>
      </c>
      <c r="F206" s="78">
        <v>542000</v>
      </c>
      <c r="G206" s="234">
        <v>542000</v>
      </c>
      <c r="H206" s="234">
        <v>542000</v>
      </c>
      <c r="I206" s="233">
        <f>IF(G206=0,0,H206/G206*100)</f>
        <v>100</v>
      </c>
      <c r="J206" s="234">
        <f t="shared" si="42"/>
        <v>5480000</v>
      </c>
      <c r="K206" s="234">
        <f t="shared" si="42"/>
        <v>4454900</v>
      </c>
      <c r="L206" s="165">
        <f>IF(J206=0,0,K206/J206*100)</f>
        <v>81.293795620437962</v>
      </c>
    </row>
    <row r="207" spans="1:12" ht="47.25">
      <c r="A207" s="230" t="s">
        <v>609</v>
      </c>
      <c r="B207" s="254" t="s">
        <v>616</v>
      </c>
      <c r="C207" s="255">
        <f>SUM(C208:C214)</f>
        <v>140115134</v>
      </c>
      <c r="D207" s="255">
        <f>SUM(D208:D214)</f>
        <v>112722438.08999999</v>
      </c>
      <c r="E207" s="233">
        <f t="shared" si="31"/>
        <v>80.449866386310561</v>
      </c>
      <c r="F207" s="255">
        <f>SUM(F208:F214)</f>
        <v>1312000</v>
      </c>
      <c r="G207" s="255">
        <f>SUM(G208:G214)</f>
        <v>1361915</v>
      </c>
      <c r="H207" s="255">
        <f>SUM(H208:H214)</f>
        <v>188915</v>
      </c>
      <c r="I207" s="233"/>
      <c r="J207" s="255">
        <f>SUM(J208:J214)</f>
        <v>141477049</v>
      </c>
      <c r="K207" s="255">
        <f>SUM(K208:K214)</f>
        <v>112911353.08999999</v>
      </c>
      <c r="L207" s="165">
        <f t="shared" si="43"/>
        <v>79.808954094031165</v>
      </c>
    </row>
    <row r="208" spans="1:12" ht="31.5">
      <c r="A208" s="253" t="s">
        <v>610</v>
      </c>
      <c r="B208" s="177" t="s">
        <v>613</v>
      </c>
      <c r="C208" s="261">
        <v>49459200</v>
      </c>
      <c r="D208" s="261">
        <v>41344960.799999997</v>
      </c>
      <c r="E208" s="233">
        <f t="shared" si="31"/>
        <v>83.594075116459621</v>
      </c>
      <c r="F208" s="78"/>
      <c r="G208" s="234"/>
      <c r="H208" s="234"/>
      <c r="I208" s="233">
        <f>IF(G208=0,0,H208/G208*100)</f>
        <v>0</v>
      </c>
      <c r="J208" s="234">
        <f t="shared" ref="J208:K210" si="44">C208+G208</f>
        <v>49459200</v>
      </c>
      <c r="K208" s="234">
        <f t="shared" si="44"/>
        <v>41344960.799999997</v>
      </c>
      <c r="L208" s="165">
        <f t="shared" si="43"/>
        <v>83.594075116459621</v>
      </c>
    </row>
    <row r="209" spans="1:12" ht="94.5">
      <c r="A209" s="253" t="s">
        <v>611</v>
      </c>
      <c r="B209" s="177" t="s">
        <v>614</v>
      </c>
      <c r="C209" s="261">
        <v>23338100</v>
      </c>
      <c r="D209" s="261">
        <v>10721324.16</v>
      </c>
      <c r="E209" s="233">
        <f t="shared" si="31"/>
        <v>45.939147402744865</v>
      </c>
      <c r="F209" s="78"/>
      <c r="G209" s="234"/>
      <c r="H209" s="234"/>
      <c r="I209" s="233">
        <f>IF(G209=0,0,H209/G209*100)</f>
        <v>0</v>
      </c>
      <c r="J209" s="234">
        <f t="shared" si="44"/>
        <v>23338100</v>
      </c>
      <c r="K209" s="234">
        <f t="shared" si="44"/>
        <v>10721324.16</v>
      </c>
      <c r="L209" s="165">
        <f t="shared" si="43"/>
        <v>45.939147402744865</v>
      </c>
    </row>
    <row r="210" spans="1:12" ht="63">
      <c r="A210" s="253" t="s">
        <v>612</v>
      </c>
      <c r="B210" s="177" t="s">
        <v>599</v>
      </c>
      <c r="C210" s="261">
        <v>14789123</v>
      </c>
      <c r="D210" s="261">
        <v>9295052.4000000004</v>
      </c>
      <c r="E210" s="233">
        <f t="shared" si="31"/>
        <v>62.850599051749043</v>
      </c>
      <c r="F210" s="78"/>
      <c r="G210" s="234">
        <v>49915</v>
      </c>
      <c r="H210" s="234">
        <v>49915</v>
      </c>
      <c r="I210" s="233">
        <f>IF(G210=0,0,H210/G210*100)</f>
        <v>100</v>
      </c>
      <c r="J210" s="234">
        <f t="shared" si="44"/>
        <v>14839038</v>
      </c>
      <c r="K210" s="234">
        <f t="shared" si="44"/>
        <v>9344967.4000000004</v>
      </c>
      <c r="L210" s="165">
        <f t="shared" si="43"/>
        <v>62.975560814656582</v>
      </c>
    </row>
    <row r="211" spans="1:12" ht="110.25">
      <c r="A211" s="280">
        <v>5119245</v>
      </c>
      <c r="B211" s="177" t="s">
        <v>662</v>
      </c>
      <c r="C211" s="261">
        <v>222900</v>
      </c>
      <c r="D211" s="261">
        <v>130800</v>
      </c>
      <c r="E211" s="233">
        <f t="shared" si="31"/>
        <v>58.681022880215338</v>
      </c>
      <c r="F211" s="78"/>
      <c r="G211" s="234"/>
      <c r="H211" s="234"/>
      <c r="I211" s="233">
        <f>IF(G211=0,0,H211/G211*100)</f>
        <v>0</v>
      </c>
      <c r="J211" s="234">
        <f t="shared" ref="J211:K214" si="45">C211+G211</f>
        <v>222900</v>
      </c>
      <c r="K211" s="234">
        <f t="shared" si="45"/>
        <v>130800</v>
      </c>
      <c r="L211" s="165">
        <f>IF(J211=0,0,K211/J211*100)</f>
        <v>58.681022880215338</v>
      </c>
    </row>
    <row r="212" spans="1:12" ht="409.5">
      <c r="A212" s="280" t="s">
        <v>708</v>
      </c>
      <c r="B212" s="177" t="s">
        <v>710</v>
      </c>
      <c r="C212" s="261">
        <v>49255411</v>
      </c>
      <c r="D212" s="261">
        <v>49255400.729999997</v>
      </c>
      <c r="E212" s="233">
        <f>IF(C212=0,0,D212/C212*100)</f>
        <v>99.999979149498913</v>
      </c>
      <c r="F212" s="78"/>
      <c r="G212" s="234"/>
      <c r="H212" s="234"/>
      <c r="I212" s="233">
        <f>IF(G212=0,0,H212/G212*100)</f>
        <v>0</v>
      </c>
      <c r="J212" s="234">
        <f t="shared" si="45"/>
        <v>49255411</v>
      </c>
      <c r="K212" s="234">
        <f t="shared" si="45"/>
        <v>49255400.729999997</v>
      </c>
      <c r="L212" s="165">
        <f>IF(J212=0,0,K212/J212*100)</f>
        <v>99.999979149498913</v>
      </c>
    </row>
    <row r="213" spans="1:12" ht="31.5">
      <c r="A213" s="280" t="s">
        <v>869</v>
      </c>
      <c r="B213" s="177" t="s">
        <v>697</v>
      </c>
      <c r="C213" s="261"/>
      <c r="D213" s="261"/>
      <c r="E213" s="233">
        <f>IF(C213=0,0,D213/C213*100)</f>
        <v>0</v>
      </c>
      <c r="F213" s="78">
        <v>1000000</v>
      </c>
      <c r="G213" s="234">
        <v>1000000</v>
      </c>
      <c r="H213" s="234"/>
      <c r="I213" s="233"/>
      <c r="J213" s="234">
        <f>C213+G213</f>
        <v>1000000</v>
      </c>
      <c r="K213" s="234">
        <f>D213+H213</f>
        <v>0</v>
      </c>
      <c r="L213" s="165">
        <f>IF(J213=0,0,K213/J213*100)</f>
        <v>0</v>
      </c>
    </row>
    <row r="214" spans="1:12" ht="47.25">
      <c r="A214" s="280" t="s">
        <v>649</v>
      </c>
      <c r="B214" s="177" t="s">
        <v>672</v>
      </c>
      <c r="C214" s="261">
        <v>3050400</v>
      </c>
      <c r="D214" s="261">
        <v>1974900</v>
      </c>
      <c r="E214" s="233">
        <f>IF(C214=0,0,D214/C214*100)</f>
        <v>64.742328874901659</v>
      </c>
      <c r="F214" s="78">
        <v>312000</v>
      </c>
      <c r="G214" s="234">
        <v>312000</v>
      </c>
      <c r="H214" s="234">
        <v>139000</v>
      </c>
      <c r="I214" s="233"/>
      <c r="J214" s="234">
        <f t="shared" si="45"/>
        <v>3362400</v>
      </c>
      <c r="K214" s="234">
        <f t="shared" si="45"/>
        <v>2113900</v>
      </c>
      <c r="L214" s="165">
        <f>IF(J214=0,0,K214/J214*100)</f>
        <v>62.868784201760654</v>
      </c>
    </row>
    <row r="215" spans="1:12" s="23" customFormat="1" ht="30.6" customHeight="1">
      <c r="A215" s="256"/>
      <c r="B215" s="257" t="s">
        <v>402</v>
      </c>
      <c r="C215" s="77">
        <f>C10+C27+C34+C86+C104+C122+C128+C140+C146+C151+C154+C162+C167+C172+C175+C178+C181+C191+C195+C199+C207</f>
        <v>2360761225.5299997</v>
      </c>
      <c r="D215" s="77">
        <f>D10+D27+D34+D86+D104+D122+D128+D140+D146+D151+D154+D162+D167+D172+D175+D178+D181+D191+D195+D199+D207</f>
        <v>1567643004.5099998</v>
      </c>
      <c r="E215" s="231">
        <f>IF(C215=0,0,D215/C215*100)</f>
        <v>66.404132173852432</v>
      </c>
      <c r="F215" s="77">
        <f>F10+F27+F34+F86+F104+F122+F128+F140+F146+F151+F154+F162+F167+F172+F175+F178+F181+F191+F195+F199+F207</f>
        <v>885287702</v>
      </c>
      <c r="G215" s="77">
        <f>G10+G27+G34+G86+G104+G122+G128+G140+G146+G151+G154+G162+G167+G172+G175+G178+G181+G191+G195+G199+G207</f>
        <v>1021907800.37</v>
      </c>
      <c r="H215" s="77">
        <f>H10+H27+H34+H86+H104+H122+H128+H140+H146+H151+H154+H162+H167+H172+H175+H178+H181+H191+H195+H199+H207</f>
        <v>479306815.50000006</v>
      </c>
      <c r="I215" s="231">
        <f t="shared" si="33"/>
        <v>46.903136988137135</v>
      </c>
      <c r="J215" s="77">
        <f>J10+J27+J34+J86+J104+J122+J128+J140+J146+J151+J154+J162+J167+J172+J175+J178+J181+J191+J195+J199+J207</f>
        <v>3382669025.9000006</v>
      </c>
      <c r="K215" s="77">
        <f>K10+K27+K34+K86+K104+K122+K128+K140+K146+K151+K154+K162+K167+K172+K175+K178+K181+K191+K195+K199+K207</f>
        <v>2046949820.0099998</v>
      </c>
      <c r="L215" s="232">
        <f t="shared" si="43"/>
        <v>60.512861422065491</v>
      </c>
    </row>
    <row r="216" spans="1:12">
      <c r="J216" s="283"/>
      <c r="K216" s="283"/>
    </row>
    <row r="217" spans="1:12">
      <c r="J217" s="283"/>
      <c r="K217" s="283"/>
    </row>
    <row r="218" spans="1:12">
      <c r="B218" s="220"/>
      <c r="C218" s="221"/>
      <c r="D218" s="221"/>
      <c r="E218" s="221"/>
      <c r="F218" s="222"/>
      <c r="G218" s="221"/>
      <c r="H218" s="221"/>
      <c r="I218" s="221"/>
      <c r="J218" s="222"/>
      <c r="K218" s="222"/>
    </row>
    <row r="219" spans="1:12" ht="18.75">
      <c r="B219" s="191"/>
      <c r="C219" s="221"/>
      <c r="D219" s="223"/>
      <c r="E219" s="223"/>
      <c r="F219" s="221"/>
      <c r="G219" s="221"/>
      <c r="H219" s="222"/>
      <c r="I219" s="221"/>
      <c r="J219" s="366"/>
      <c r="K219" s="366"/>
    </row>
  </sheetData>
  <customSheetViews>
    <customSheetView guid="{85DC9BB0-28A9-4114-8FF0-A0FEF2049BAC}" zeroValues="0">
      <pane xSplit="2" ySplit="6" topLeftCell="C193" activePane="bottomRight" state="frozen"/>
      <selection pane="bottomRight" activeCell="H199" sqref="H199"/>
      <pageMargins left="0.19685039370078741" right="0.23622047244094491" top="0.78740157480314965" bottom="0.43307086614173229" header="0" footer="0"/>
      <pageSetup paperSize="9" scale="67" orientation="landscape" r:id="rId1"/>
      <headerFooter alignWithMargins="0">
        <oddFooter>&amp;R&amp;P</oddFooter>
      </headerFooter>
    </customSheetView>
  </customSheetViews>
  <mergeCells count="18">
    <mergeCell ref="E8:E9"/>
    <mergeCell ref="J8:J9"/>
    <mergeCell ref="K8:K9"/>
    <mergeCell ref="L8:L9"/>
    <mergeCell ref="F8:F9"/>
    <mergeCell ref="G8:G9"/>
    <mergeCell ref="H8:H9"/>
    <mergeCell ref="I8:I9"/>
    <mergeCell ref="J219:K219"/>
    <mergeCell ref="A4:L4"/>
    <mergeCell ref="A5:L5"/>
    <mergeCell ref="A7:A9"/>
    <mergeCell ref="B7:B9"/>
    <mergeCell ref="C7:E7"/>
    <mergeCell ref="F7:I7"/>
    <mergeCell ref="J7:L7"/>
    <mergeCell ref="C8:C9"/>
    <mergeCell ref="D8:D9"/>
  </mergeCells>
  <phoneticPr fontId="0" type="noConversion"/>
  <conditionalFormatting sqref="B160 B207 B54:B65 B182 B147:B149">
    <cfRule type="expression" dxfId="132" priority="395" stopIfTrue="1">
      <formula>XDQ54=1</formula>
    </cfRule>
  </conditionalFormatting>
  <conditionalFormatting sqref="B117">
    <cfRule type="expression" dxfId="131" priority="385" stopIfTrue="1">
      <formula>XDQ117=1</formula>
    </cfRule>
  </conditionalFormatting>
  <conditionalFormatting sqref="C125 C201:C207 D207 F196:F198 F52:F53 F55:F64 F73:F74 F76 F102:F103 F207 C84:C85 F81 C81:C82 F147:F150">
    <cfRule type="expression" dxfId="130" priority="348" stopIfTrue="1">
      <formula>XDQ52=1</formula>
    </cfRule>
  </conditionalFormatting>
  <conditionalFormatting sqref="D125 D201:D206 H196:H198 D62:D64 H52:H53 H55:H64 H73:H74 H76 H102:H103 H81 D81:D85 H147:H150">
    <cfRule type="expression" dxfId="129" priority="347" stopIfTrue="1">
      <formula>XDP52=1</formula>
    </cfRule>
  </conditionalFormatting>
  <conditionalFormatting sqref="F18:F26 F28:F33 F88 F105:F106 F130 F152:F153 F163:F166 F192:F194 F183:F190 F35 F39:F42 F45:F51 F54 F65:F72 F75 F77:F80 F82 F92 F110:F117 F119:F121 F132:F133 F139 F156:F161 F12:F16 F84:F85 F94:F100">
    <cfRule type="expression" dxfId="128" priority="344" stopIfTrue="1">
      <formula>XDQ12=1</formula>
    </cfRule>
  </conditionalFormatting>
  <conditionalFormatting sqref="G18:G26 G28:G33 G35 G88 G105:G106 G130 G152:G153 G163:G166 G192:G194 G183:G190 G39:G42 G45:G51 G54 G65:G72 G75 G77:G80 G82 G92 G110:G117 G119:G121 G132:G133 G139 G156:G161 G12:G16 G84:G85 G94:G100">
    <cfRule type="expression" dxfId="127" priority="345" stopIfTrue="1">
      <formula>XDQ12=1</formula>
    </cfRule>
  </conditionalFormatting>
  <conditionalFormatting sqref="H18:H26 H28:H33 H35 H88 H105:H106 H130 H152:H153 H163:H166 H192:H194 H183:H190 H39:H42 H45:H51 H54 H65:H72 H75 H77:H80 H82 H92 H110:H117 H119:H121 H132:H133 H139 H156:H161 H12:H16 H84:H85 H94:H100">
    <cfRule type="expression" dxfId="126" priority="346" stopIfTrue="1">
      <formula>XDQ12=1</formula>
    </cfRule>
  </conditionalFormatting>
  <conditionalFormatting sqref="C19:C20 G196:G198 C62:C64 G52:G53 G55:G64 G73:G74 G76 G147:G150">
    <cfRule type="expression" dxfId="125" priority="342" stopIfTrue="1">
      <formula>XDP19=1</formula>
    </cfRule>
  </conditionalFormatting>
  <conditionalFormatting sqref="D19:D20">
    <cfRule type="expression" dxfId="124" priority="343" stopIfTrue="1">
      <formula>XDP19=1</formula>
    </cfRule>
  </conditionalFormatting>
  <conditionalFormatting sqref="F123">
    <cfRule type="expression" dxfId="123" priority="304" stopIfTrue="1">
      <formula>XDQ123=1</formula>
    </cfRule>
  </conditionalFormatting>
  <conditionalFormatting sqref="G123">
    <cfRule type="expression" dxfId="122" priority="305" stopIfTrue="1">
      <formula>XDQ123=1</formula>
    </cfRule>
  </conditionalFormatting>
  <conditionalFormatting sqref="H123">
    <cfRule type="expression" dxfId="121" priority="306" stopIfTrue="1">
      <formula>XDQ123=1</formula>
    </cfRule>
  </conditionalFormatting>
  <conditionalFormatting sqref="C141:C145">
    <cfRule type="expression" dxfId="120" priority="292" stopIfTrue="1">
      <formula>XDQ141=1</formula>
    </cfRule>
  </conditionalFormatting>
  <conditionalFormatting sqref="D141:D145">
    <cfRule type="expression" dxfId="119" priority="290" stopIfTrue="1">
      <formula>XDP141=1</formula>
    </cfRule>
  </conditionalFormatting>
  <conditionalFormatting sqref="F141:F145">
    <cfRule type="expression" dxfId="118" priority="284" stopIfTrue="1">
      <formula>XDQ141=1</formula>
    </cfRule>
  </conditionalFormatting>
  <conditionalFormatting sqref="G141:G145">
    <cfRule type="expression" dxfId="117" priority="285" stopIfTrue="1">
      <formula>XDQ141=1</formula>
    </cfRule>
  </conditionalFormatting>
  <conditionalFormatting sqref="H141:H145">
    <cfRule type="expression" dxfId="116" priority="286" stopIfTrue="1">
      <formula>XDQ141=1</formula>
    </cfRule>
  </conditionalFormatting>
  <conditionalFormatting sqref="C101">
    <cfRule type="expression" dxfId="115" priority="207" stopIfTrue="1">
      <formula>XDP101=1</formula>
    </cfRule>
  </conditionalFormatting>
  <conditionalFormatting sqref="D101">
    <cfRule type="expression" dxfId="114" priority="208" stopIfTrue="1">
      <formula>XDP101=1</formula>
    </cfRule>
  </conditionalFormatting>
  <conditionalFormatting sqref="B110:B111">
    <cfRule type="expression" dxfId="113" priority="206" stopIfTrue="1">
      <formula>XDQ110=1</formula>
    </cfRule>
  </conditionalFormatting>
  <conditionalFormatting sqref="B141:B142">
    <cfRule type="expression" dxfId="112" priority="203" stopIfTrue="1">
      <formula>XDQ141=1</formula>
    </cfRule>
  </conditionalFormatting>
  <conditionalFormatting sqref="G102:G103 G207:H207 G81">
    <cfRule type="expression" dxfId="111" priority="199" stopIfTrue="1">
      <formula>A81=1</formula>
    </cfRule>
  </conditionalFormatting>
  <conditionalFormatting sqref="C159:C161">
    <cfRule type="expression" dxfId="110" priority="198" stopIfTrue="1">
      <formula>XDQ159=1</formula>
    </cfRule>
  </conditionalFormatting>
  <conditionalFormatting sqref="D159:D161">
    <cfRule type="expression" dxfId="109" priority="197" stopIfTrue="1">
      <formula>XDP159=1</formula>
    </cfRule>
  </conditionalFormatting>
  <conditionalFormatting sqref="B169:B170">
    <cfRule type="expression" dxfId="108" priority="194" stopIfTrue="1">
      <formula>XDQ169=1</formula>
    </cfRule>
  </conditionalFormatting>
  <conditionalFormatting sqref="B200">
    <cfRule type="expression" dxfId="107" priority="186" stopIfTrue="1">
      <formula>XDQ200=1</formula>
    </cfRule>
  </conditionalFormatting>
  <conditionalFormatting sqref="A208:A214">
    <cfRule type="expression" dxfId="106" priority="185" stopIfTrue="1">
      <formula>XDR208=1</formula>
    </cfRule>
  </conditionalFormatting>
  <conditionalFormatting sqref="B208:B214">
    <cfRule type="expression" dxfId="105" priority="184" stopIfTrue="1">
      <formula>XDQ208=1</formula>
    </cfRule>
  </conditionalFormatting>
  <conditionalFormatting sqref="C189:C190">
    <cfRule type="expression" dxfId="104" priority="176" stopIfTrue="1">
      <formula>XDP189=1</formula>
    </cfRule>
  </conditionalFormatting>
  <conditionalFormatting sqref="D189:D190">
    <cfRule type="expression" dxfId="103" priority="177" stopIfTrue="1">
      <formula>XDP189=1</formula>
    </cfRule>
  </conditionalFormatting>
  <conditionalFormatting sqref="C33">
    <cfRule type="expression" dxfId="102" priority="175" stopIfTrue="1">
      <formula>XDQ33=1</formula>
    </cfRule>
  </conditionalFormatting>
  <conditionalFormatting sqref="D33">
    <cfRule type="expression" dxfId="101" priority="174" stopIfTrue="1">
      <formula>XDP33=1</formula>
    </cfRule>
  </conditionalFormatting>
  <conditionalFormatting sqref="C55:C56">
    <cfRule type="expression" dxfId="100" priority="172" stopIfTrue="1">
      <formula>XDP55=1</formula>
    </cfRule>
  </conditionalFormatting>
  <conditionalFormatting sqref="D55:D56">
    <cfRule type="expression" dxfId="99" priority="173" stopIfTrue="1">
      <formula>XDP55=1</formula>
    </cfRule>
  </conditionalFormatting>
  <conditionalFormatting sqref="C59:C61">
    <cfRule type="expression" dxfId="98" priority="156" stopIfTrue="1">
      <formula>XDQ59=1</formula>
    </cfRule>
  </conditionalFormatting>
  <conditionalFormatting sqref="D59:D61">
    <cfRule type="expression" dxfId="97" priority="155" stopIfTrue="1">
      <formula>XDP59=1</formula>
    </cfRule>
  </conditionalFormatting>
  <conditionalFormatting sqref="C102:C103">
    <cfRule type="expression" dxfId="96" priority="136" stopIfTrue="1">
      <formula>XDQ102=1</formula>
    </cfRule>
  </conditionalFormatting>
  <conditionalFormatting sqref="D102:D103">
    <cfRule type="expression" dxfId="95" priority="135" stopIfTrue="1">
      <formula>XDP102=1</formula>
    </cfRule>
  </conditionalFormatting>
  <conditionalFormatting sqref="D121">
    <cfRule type="expression" dxfId="94" priority="120" stopIfTrue="1">
      <formula>XDP121=1</formula>
    </cfRule>
  </conditionalFormatting>
  <conditionalFormatting sqref="C121">
    <cfRule type="expression" dxfId="93" priority="118" stopIfTrue="1">
      <formula>XDQ121=1</formula>
    </cfRule>
  </conditionalFormatting>
  <conditionalFormatting sqref="C123:C124">
    <cfRule type="expression" dxfId="92" priority="110" stopIfTrue="1">
      <formula>XDP123=1</formula>
    </cfRule>
  </conditionalFormatting>
  <conditionalFormatting sqref="D123:D124">
    <cfRule type="expression" dxfId="91" priority="111" stopIfTrue="1">
      <formula>XDP123=1</formula>
    </cfRule>
  </conditionalFormatting>
  <conditionalFormatting sqref="C126:C127">
    <cfRule type="expression" dxfId="90" priority="109" stopIfTrue="1">
      <formula>XDQ126=1</formula>
    </cfRule>
  </conditionalFormatting>
  <conditionalFormatting sqref="D126:D127">
    <cfRule type="expression" dxfId="89" priority="108" stopIfTrue="1">
      <formula>XDP126=1</formula>
    </cfRule>
  </conditionalFormatting>
  <conditionalFormatting sqref="C139">
    <cfRule type="expression" dxfId="88" priority="107" stopIfTrue="1">
      <formula>XDQ139=1</formula>
    </cfRule>
  </conditionalFormatting>
  <conditionalFormatting sqref="D139">
    <cfRule type="expression" dxfId="87" priority="106" stopIfTrue="1">
      <formula>XDP139=1</formula>
    </cfRule>
  </conditionalFormatting>
  <conditionalFormatting sqref="C152:C153">
    <cfRule type="expression" dxfId="86" priority="89" stopIfTrue="1">
      <formula>XDQ152=1</formula>
    </cfRule>
  </conditionalFormatting>
  <conditionalFormatting sqref="D152:D153">
    <cfRule type="expression" dxfId="85" priority="88" stopIfTrue="1">
      <formula>XDP152=1</formula>
    </cfRule>
  </conditionalFormatting>
  <conditionalFormatting sqref="C183:C188">
    <cfRule type="expression" dxfId="84" priority="81" stopIfTrue="1">
      <formula>XDQ183=1</formula>
    </cfRule>
  </conditionalFormatting>
  <conditionalFormatting sqref="D183:D188">
    <cfRule type="expression" dxfId="83" priority="79" stopIfTrue="1">
      <formula>XDP183=1</formula>
    </cfRule>
  </conditionalFormatting>
  <conditionalFormatting sqref="C196:C198">
    <cfRule type="expression" dxfId="82" priority="78" stopIfTrue="1">
      <formula>XDQ196=1</formula>
    </cfRule>
  </conditionalFormatting>
  <conditionalFormatting sqref="D196:D198">
    <cfRule type="expression" dxfId="81" priority="77" stopIfTrue="1">
      <formula>XDP196=1</formula>
    </cfRule>
  </conditionalFormatting>
  <conditionalFormatting sqref="C208:C214">
    <cfRule type="expression" dxfId="80" priority="76" stopIfTrue="1">
      <formula>XDQ208=1</formula>
    </cfRule>
  </conditionalFormatting>
  <conditionalFormatting sqref="D208:D214">
    <cfRule type="expression" dxfId="79" priority="75" stopIfTrue="1">
      <formula>XDP208=1</formula>
    </cfRule>
  </conditionalFormatting>
  <conditionalFormatting sqref="J207:K207">
    <cfRule type="expression" dxfId="78" priority="71" stopIfTrue="1">
      <formula>D207=1</formula>
    </cfRule>
  </conditionalFormatting>
  <conditionalFormatting sqref="C12:C16">
    <cfRule type="expression" dxfId="77" priority="69" stopIfTrue="1">
      <formula>XEZ12=1</formula>
    </cfRule>
  </conditionalFormatting>
  <conditionalFormatting sqref="D12:D16">
    <cfRule type="expression" dxfId="76" priority="70" stopIfTrue="1">
      <formula>XEZ12=1</formula>
    </cfRule>
  </conditionalFormatting>
  <conditionalFormatting sqref="C18">
    <cfRule type="expression" dxfId="75" priority="67" stopIfTrue="1">
      <formula>XEZ18=1</formula>
    </cfRule>
  </conditionalFormatting>
  <conditionalFormatting sqref="D18">
    <cfRule type="expression" dxfId="74" priority="68" stopIfTrue="1">
      <formula>XEZ18=1</formula>
    </cfRule>
  </conditionalFormatting>
  <conditionalFormatting sqref="C28:C32">
    <cfRule type="expression" dxfId="73" priority="65" stopIfTrue="1">
      <formula>XEZ28=1</formula>
    </cfRule>
  </conditionalFormatting>
  <conditionalFormatting sqref="D28:D32">
    <cfRule type="expression" dxfId="72" priority="66" stopIfTrue="1">
      <formula>XEZ28=1</formula>
    </cfRule>
  </conditionalFormatting>
  <conditionalFormatting sqref="C35:C54">
    <cfRule type="expression" dxfId="71" priority="61" stopIfTrue="1">
      <formula>XEZ35=1</formula>
    </cfRule>
  </conditionalFormatting>
  <conditionalFormatting sqref="D35:D54">
    <cfRule type="expression" dxfId="70" priority="62" stopIfTrue="1">
      <formula>XEZ35=1</formula>
    </cfRule>
  </conditionalFormatting>
  <conditionalFormatting sqref="C57:C58">
    <cfRule type="expression" dxfId="69" priority="59" stopIfTrue="1">
      <formula>XEZ57=1</formula>
    </cfRule>
  </conditionalFormatting>
  <conditionalFormatting sqref="D57:D58">
    <cfRule type="expression" dxfId="68" priority="60" stopIfTrue="1">
      <formula>XEZ57=1</formula>
    </cfRule>
  </conditionalFormatting>
  <conditionalFormatting sqref="C65:C80">
    <cfRule type="expression" dxfId="67" priority="57" stopIfTrue="1">
      <formula>XEZ65=1</formula>
    </cfRule>
  </conditionalFormatting>
  <conditionalFormatting sqref="D65:D80">
    <cfRule type="expression" dxfId="66" priority="58" stopIfTrue="1">
      <formula>XEZ65=1</formula>
    </cfRule>
  </conditionalFormatting>
  <conditionalFormatting sqref="F83">
    <cfRule type="expression" dxfId="65" priority="52" stopIfTrue="1">
      <formula>XDT83=1</formula>
    </cfRule>
  </conditionalFormatting>
  <conditionalFormatting sqref="H83">
    <cfRule type="expression" dxfId="64" priority="51" stopIfTrue="1">
      <formula>XDT83=1</formula>
    </cfRule>
  </conditionalFormatting>
  <conditionalFormatting sqref="G83">
    <cfRule type="expression" dxfId="63" priority="50" stopIfTrue="1">
      <formula>A83=1</formula>
    </cfRule>
  </conditionalFormatting>
  <conditionalFormatting sqref="C83">
    <cfRule type="expression" dxfId="62" priority="49" stopIfTrue="1">
      <formula>XDQ83=1</formula>
    </cfRule>
  </conditionalFormatting>
  <conditionalFormatting sqref="C87:C100">
    <cfRule type="expression" dxfId="61" priority="47" stopIfTrue="1">
      <formula>XEZ87=1</formula>
    </cfRule>
  </conditionalFormatting>
  <conditionalFormatting sqref="D87:D100">
    <cfRule type="expression" dxfId="60" priority="48" stopIfTrue="1">
      <formula>XEZ87=1</formula>
    </cfRule>
  </conditionalFormatting>
  <conditionalFormatting sqref="C105:C120">
    <cfRule type="expression" dxfId="59" priority="45" stopIfTrue="1">
      <formula>XEZ105=1</formula>
    </cfRule>
  </conditionalFormatting>
  <conditionalFormatting sqref="D105:D120">
    <cfRule type="expression" dxfId="58" priority="46" stopIfTrue="1">
      <formula>XEZ105=1</formula>
    </cfRule>
  </conditionalFormatting>
  <conditionalFormatting sqref="C129:C138">
    <cfRule type="expression" dxfId="57" priority="43" stopIfTrue="1">
      <formula>XEZ129=1</formula>
    </cfRule>
  </conditionalFormatting>
  <conditionalFormatting sqref="D129:D138">
    <cfRule type="expression" dxfId="56" priority="44" stopIfTrue="1">
      <formula>XEZ129=1</formula>
    </cfRule>
  </conditionalFormatting>
  <conditionalFormatting sqref="C156:C158">
    <cfRule type="expression" dxfId="55" priority="41" stopIfTrue="1">
      <formula>XEZ156=1</formula>
    </cfRule>
  </conditionalFormatting>
  <conditionalFormatting sqref="D156:D158">
    <cfRule type="expression" dxfId="54" priority="42" stopIfTrue="1">
      <formula>XEZ156=1</formula>
    </cfRule>
  </conditionalFormatting>
  <conditionalFormatting sqref="C163:C166">
    <cfRule type="expression" dxfId="53" priority="39" stopIfTrue="1">
      <formula>XEZ163=1</formula>
    </cfRule>
  </conditionalFormatting>
  <conditionalFormatting sqref="D163:D166">
    <cfRule type="expression" dxfId="52" priority="40" stopIfTrue="1">
      <formula>XEZ163=1</formula>
    </cfRule>
  </conditionalFormatting>
  <conditionalFormatting sqref="C168:C171">
    <cfRule type="expression" dxfId="51" priority="37" stopIfTrue="1">
      <formula>XEZ168=1</formula>
    </cfRule>
  </conditionalFormatting>
  <conditionalFormatting sqref="D168:D171">
    <cfRule type="expression" dxfId="50" priority="38" stopIfTrue="1">
      <formula>XEZ168=1</formula>
    </cfRule>
  </conditionalFormatting>
  <conditionalFormatting sqref="F36:F38">
    <cfRule type="expression" dxfId="49" priority="34" stopIfTrue="1">
      <formula>XFD36=1</formula>
    </cfRule>
  </conditionalFormatting>
  <conditionalFormatting sqref="G36:G38">
    <cfRule type="expression" dxfId="48" priority="35" stopIfTrue="1">
      <formula>XFD36=1</formula>
    </cfRule>
  </conditionalFormatting>
  <conditionalFormatting sqref="H36:H38">
    <cfRule type="expression" dxfId="47" priority="36" stopIfTrue="1">
      <formula>XFD36=1</formula>
    </cfRule>
  </conditionalFormatting>
  <conditionalFormatting sqref="F43:F44">
    <cfRule type="expression" dxfId="46" priority="31" stopIfTrue="1">
      <formula>XFD43=1</formula>
    </cfRule>
  </conditionalFormatting>
  <conditionalFormatting sqref="G43:G44">
    <cfRule type="expression" dxfId="45" priority="32" stopIfTrue="1">
      <formula>XFD43=1</formula>
    </cfRule>
  </conditionalFormatting>
  <conditionalFormatting sqref="H43:H44">
    <cfRule type="expression" dxfId="44" priority="33" stopIfTrue="1">
      <formula>XFD43=1</formula>
    </cfRule>
  </conditionalFormatting>
  <conditionalFormatting sqref="F87">
    <cfRule type="expression" dxfId="43" priority="28" stopIfTrue="1">
      <formula>XFD87=1</formula>
    </cfRule>
  </conditionalFormatting>
  <conditionalFormatting sqref="G87">
    <cfRule type="expression" dxfId="42" priority="29" stopIfTrue="1">
      <formula>XFD87=1</formula>
    </cfRule>
  </conditionalFormatting>
  <conditionalFormatting sqref="H87">
    <cfRule type="expression" dxfId="41" priority="30" stopIfTrue="1">
      <formula>XFD87=1</formula>
    </cfRule>
  </conditionalFormatting>
  <conditionalFormatting sqref="F89">
    <cfRule type="expression" dxfId="40" priority="25" stopIfTrue="1">
      <formula>XFD89=1</formula>
    </cfRule>
  </conditionalFormatting>
  <conditionalFormatting sqref="G89">
    <cfRule type="expression" dxfId="39" priority="26" stopIfTrue="1">
      <formula>XFD89=1</formula>
    </cfRule>
  </conditionalFormatting>
  <conditionalFormatting sqref="H89">
    <cfRule type="expression" dxfId="38" priority="27" stopIfTrue="1">
      <formula>XFD89=1</formula>
    </cfRule>
  </conditionalFormatting>
  <conditionalFormatting sqref="F90:F91">
    <cfRule type="expression" dxfId="37" priority="22" stopIfTrue="1">
      <formula>XFD90=1</formula>
    </cfRule>
  </conditionalFormatting>
  <conditionalFormatting sqref="G90:G91">
    <cfRule type="expression" dxfId="36" priority="23" stopIfTrue="1">
      <formula>XFD90=1</formula>
    </cfRule>
  </conditionalFormatting>
  <conditionalFormatting sqref="H90:H91">
    <cfRule type="expression" dxfId="35" priority="24" stopIfTrue="1">
      <formula>XFD90=1</formula>
    </cfRule>
  </conditionalFormatting>
  <conditionalFormatting sqref="F93">
    <cfRule type="expression" dxfId="34" priority="19" stopIfTrue="1">
      <formula>XFD93=1</formula>
    </cfRule>
  </conditionalFormatting>
  <conditionalFormatting sqref="G93">
    <cfRule type="expression" dxfId="33" priority="20" stopIfTrue="1">
      <formula>XFD93=1</formula>
    </cfRule>
  </conditionalFormatting>
  <conditionalFormatting sqref="H93">
    <cfRule type="expression" dxfId="32" priority="21" stopIfTrue="1">
      <formula>XFD93=1</formula>
    </cfRule>
  </conditionalFormatting>
  <conditionalFormatting sqref="F101">
    <cfRule type="expression" dxfId="31" priority="16" stopIfTrue="1">
      <formula>XFD101=1</formula>
    </cfRule>
  </conditionalFormatting>
  <conditionalFormatting sqref="G101">
    <cfRule type="expression" dxfId="30" priority="17" stopIfTrue="1">
      <formula>XFD101=1</formula>
    </cfRule>
  </conditionalFormatting>
  <conditionalFormatting sqref="H101">
    <cfRule type="expression" dxfId="29" priority="18" stopIfTrue="1">
      <formula>XFD101=1</formula>
    </cfRule>
  </conditionalFormatting>
  <conditionalFormatting sqref="F107:F109">
    <cfRule type="expression" dxfId="28" priority="13" stopIfTrue="1">
      <formula>XFD107=1</formula>
    </cfRule>
  </conditionalFormatting>
  <conditionalFormatting sqref="G107:G109">
    <cfRule type="expression" dxfId="27" priority="14" stopIfTrue="1">
      <formula>XFD107=1</formula>
    </cfRule>
  </conditionalFormatting>
  <conditionalFormatting sqref="H107:H109">
    <cfRule type="expression" dxfId="26" priority="15" stopIfTrue="1">
      <formula>XFD107=1</formula>
    </cfRule>
  </conditionalFormatting>
  <conditionalFormatting sqref="F118">
    <cfRule type="expression" dxfId="25" priority="10" stopIfTrue="1">
      <formula>XFD118=1</formula>
    </cfRule>
  </conditionalFormatting>
  <conditionalFormatting sqref="G118">
    <cfRule type="expression" dxfId="24" priority="11" stopIfTrue="1">
      <formula>XFD118=1</formula>
    </cfRule>
  </conditionalFormatting>
  <conditionalFormatting sqref="H118">
    <cfRule type="expression" dxfId="23" priority="12" stopIfTrue="1">
      <formula>XFD118=1</formula>
    </cfRule>
  </conditionalFormatting>
  <conditionalFormatting sqref="F129">
    <cfRule type="expression" dxfId="22" priority="7" stopIfTrue="1">
      <formula>XFD129=1</formula>
    </cfRule>
  </conditionalFormatting>
  <conditionalFormatting sqref="G129">
    <cfRule type="expression" dxfId="21" priority="8" stopIfTrue="1">
      <formula>XFD129=1</formula>
    </cfRule>
  </conditionalFormatting>
  <conditionalFormatting sqref="H129">
    <cfRule type="expression" dxfId="20" priority="9" stopIfTrue="1">
      <formula>XFD129=1</formula>
    </cfRule>
  </conditionalFormatting>
  <conditionalFormatting sqref="F131">
    <cfRule type="expression" dxfId="19" priority="4" stopIfTrue="1">
      <formula>XFD131=1</formula>
    </cfRule>
  </conditionalFormatting>
  <conditionalFormatting sqref="G131">
    <cfRule type="expression" dxfId="18" priority="5" stopIfTrue="1">
      <formula>XFD131=1</formula>
    </cfRule>
  </conditionalFormatting>
  <conditionalFormatting sqref="H131">
    <cfRule type="expression" dxfId="17" priority="6" stopIfTrue="1">
      <formula>XFD131=1</formula>
    </cfRule>
  </conditionalFormatting>
  <conditionalFormatting sqref="F134:F138">
    <cfRule type="expression" dxfId="16" priority="1" stopIfTrue="1">
      <formula>XFD134=1</formula>
    </cfRule>
  </conditionalFormatting>
  <conditionalFormatting sqref="G134:G138">
    <cfRule type="expression" dxfId="15" priority="2" stopIfTrue="1">
      <formula>XFD134=1</formula>
    </cfRule>
  </conditionalFormatting>
  <conditionalFormatting sqref="H134:H138">
    <cfRule type="expression" dxfId="14" priority="3" stopIfTrue="1">
      <formula>XFD134=1</formula>
    </cfRule>
  </conditionalFormatting>
  <pageMargins left="0.19685039370078741" right="0.23622047244094491" top="0.78740157480314965" bottom="0.43307086614173229" header="0" footer="0"/>
  <pageSetup paperSize="9" scale="67" orientation="landscape" r:id="rId2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90FC-3B1A-472A-8917-BD2B5253B5A1}">
  <sheetPr codeName="Лист3">
    <pageSetUpPr fitToPage="1"/>
  </sheetPr>
  <dimension ref="A1:L19"/>
  <sheetViews>
    <sheetView showZeros="0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B10" sqref="B10"/>
    </sheetView>
  </sheetViews>
  <sheetFormatPr defaultColWidth="11.140625" defaultRowHeight="12.75"/>
  <cols>
    <col min="1" max="1" width="8.85546875" style="31" customWidth="1"/>
    <col min="2" max="2" width="36.140625" style="36" customWidth="1"/>
    <col min="3" max="3" width="14.85546875" style="31" customWidth="1"/>
    <col min="4" max="4" width="13.85546875" style="31" customWidth="1"/>
    <col min="5" max="5" width="11.140625" style="31" customWidth="1"/>
    <col min="6" max="6" width="15.42578125" style="31" customWidth="1"/>
    <col min="7" max="7" width="15" style="31" customWidth="1"/>
    <col min="8" max="8" width="11.140625" style="31" customWidth="1"/>
    <col min="9" max="9" width="15.140625" style="31" customWidth="1"/>
    <col min="10" max="10" width="16.42578125" style="31" customWidth="1"/>
    <col min="11" max="11" width="11.140625" style="31"/>
    <col min="12" max="12" width="14.140625" style="31" bestFit="1" customWidth="1"/>
    <col min="13" max="16384" width="11.140625" style="31"/>
  </cols>
  <sheetData>
    <row r="1" spans="1:12" ht="15.75">
      <c r="J1" s="219"/>
    </row>
    <row r="2" spans="1:12" ht="15.75">
      <c r="J2" s="219"/>
    </row>
    <row r="3" spans="1:12" ht="15.75">
      <c r="J3" s="219"/>
    </row>
    <row r="4" spans="1:12" ht="15.75">
      <c r="A4" s="379" t="s">
        <v>14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</row>
    <row r="5" spans="1:12" ht="15.75">
      <c r="A5" s="379" t="s">
        <v>853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</row>
    <row r="6" spans="1:12">
      <c r="A6" s="32"/>
      <c r="B6" s="32"/>
      <c r="C6" s="32"/>
      <c r="D6" s="32"/>
      <c r="E6" s="32"/>
      <c r="F6" s="32"/>
      <c r="G6" s="32"/>
      <c r="H6" s="32"/>
      <c r="I6" s="33" t="s">
        <v>15</v>
      </c>
      <c r="J6" s="32"/>
      <c r="K6" s="32"/>
    </row>
    <row r="7" spans="1:12" s="88" customFormat="1" ht="12">
      <c r="A7" s="380" t="s">
        <v>320</v>
      </c>
      <c r="B7" s="381" t="s">
        <v>468</v>
      </c>
      <c r="C7" s="382" t="s">
        <v>107</v>
      </c>
      <c r="D7" s="382"/>
      <c r="E7" s="382"/>
      <c r="F7" s="382" t="s">
        <v>469</v>
      </c>
      <c r="G7" s="382"/>
      <c r="H7" s="382"/>
      <c r="I7" s="382" t="s">
        <v>109</v>
      </c>
      <c r="J7" s="382"/>
      <c r="K7" s="382"/>
    </row>
    <row r="8" spans="1:12" s="88" customFormat="1" ht="12.95" customHeight="1">
      <c r="A8" s="380"/>
      <c r="B8" s="381"/>
      <c r="C8" s="367" t="s">
        <v>547</v>
      </c>
      <c r="D8" s="367" t="s">
        <v>276</v>
      </c>
      <c r="E8" s="367" t="s">
        <v>110</v>
      </c>
      <c r="F8" s="367" t="s">
        <v>547</v>
      </c>
      <c r="G8" s="367" t="s">
        <v>276</v>
      </c>
      <c r="H8" s="367" t="s">
        <v>111</v>
      </c>
      <c r="I8" s="367" t="s">
        <v>547</v>
      </c>
      <c r="J8" s="367" t="s">
        <v>276</v>
      </c>
      <c r="K8" s="367" t="s">
        <v>111</v>
      </c>
    </row>
    <row r="9" spans="1:12" s="88" customFormat="1" ht="42.95" customHeight="1">
      <c r="A9" s="380"/>
      <c r="B9" s="381"/>
      <c r="C9" s="367"/>
      <c r="D9" s="367"/>
      <c r="E9" s="367"/>
      <c r="F9" s="367"/>
      <c r="G9" s="367"/>
      <c r="H9" s="367"/>
      <c r="I9" s="367"/>
      <c r="J9" s="367"/>
      <c r="K9" s="367"/>
    </row>
    <row r="10" spans="1:12" s="34" customFormat="1" ht="68.45" customHeight="1">
      <c r="A10" s="24" t="s">
        <v>127</v>
      </c>
      <c r="B10" s="138" t="s">
        <v>432</v>
      </c>
      <c r="C10" s="38">
        <f>SUM(C11:C14)</f>
        <v>10050000</v>
      </c>
      <c r="D10" s="38">
        <f>SUM(D11:D14)</f>
        <v>9753000</v>
      </c>
      <c r="E10" s="39">
        <f t="shared" ref="E10:E15" si="0">IF(C10=0,0,D10/C10*100)</f>
        <v>97.044776119402982</v>
      </c>
      <c r="F10" s="38">
        <f>SUM(F11:F14)</f>
        <v>1735167</v>
      </c>
      <c r="G10" s="38">
        <f>SUM(G11:G14)</f>
        <v>-2579411.9900000002</v>
      </c>
      <c r="H10" s="39">
        <f>IF(F10=0,0,G10/F10*100)</f>
        <v>-148.65497038613574</v>
      </c>
      <c r="I10" s="38">
        <f>SUM(I11:I14)</f>
        <v>11785167</v>
      </c>
      <c r="J10" s="38">
        <f>SUM(J11:J14)</f>
        <v>7173588.0099999998</v>
      </c>
      <c r="K10" s="39">
        <f t="shared" ref="K10:K15" si="1">IF(I10=0,0,J10/I10*100)</f>
        <v>60.869633922030971</v>
      </c>
      <c r="L10" s="61"/>
    </row>
    <row r="11" spans="1:12" ht="94.9" customHeight="1">
      <c r="A11" s="40">
        <v>2718821</v>
      </c>
      <c r="B11" s="142" t="s">
        <v>524</v>
      </c>
      <c r="C11" s="27"/>
      <c r="D11" s="27"/>
      <c r="E11" s="43">
        <f t="shared" si="0"/>
        <v>0</v>
      </c>
      <c r="F11" s="27">
        <v>4885167</v>
      </c>
      <c r="G11" s="27">
        <v>2522020</v>
      </c>
      <c r="H11" s="43">
        <f>IF(F11=0,0,G11/F11*100)</f>
        <v>51.626075423828908</v>
      </c>
      <c r="I11" s="44">
        <f t="shared" ref="I11:J14" si="2">C11+F11</f>
        <v>4885167</v>
      </c>
      <c r="J11" s="45">
        <f t="shared" si="2"/>
        <v>2522020</v>
      </c>
      <c r="K11" s="43">
        <f t="shared" si="1"/>
        <v>51.626075423828908</v>
      </c>
    </row>
    <row r="12" spans="1:12" ht="88.9" customHeight="1">
      <c r="A12" s="40">
        <v>2718822</v>
      </c>
      <c r="B12" s="41" t="s">
        <v>525</v>
      </c>
      <c r="C12" s="27"/>
      <c r="D12" s="27"/>
      <c r="E12" s="43"/>
      <c r="F12" s="27">
        <v>-3150000</v>
      </c>
      <c r="G12" s="27">
        <v>-3401431.99</v>
      </c>
      <c r="H12" s="43">
        <f>IF(F12=0,0,G12/F12*100)</f>
        <v>107.98196793650794</v>
      </c>
      <c r="I12" s="44">
        <f t="shared" si="2"/>
        <v>-3150000</v>
      </c>
      <c r="J12" s="45">
        <f t="shared" si="2"/>
        <v>-3401431.99</v>
      </c>
      <c r="K12" s="43">
        <f t="shared" si="1"/>
        <v>107.98196793650794</v>
      </c>
    </row>
    <row r="13" spans="1:12" ht="47.25">
      <c r="A13" s="40">
        <v>2718831</v>
      </c>
      <c r="B13" s="41" t="s">
        <v>54</v>
      </c>
      <c r="C13" s="259">
        <v>10050000</v>
      </c>
      <c r="D13" s="27">
        <v>9753000</v>
      </c>
      <c r="E13" s="43">
        <f t="shared" si="0"/>
        <v>97.044776119402982</v>
      </c>
      <c r="F13" s="259">
        <v>12000000</v>
      </c>
      <c r="G13" s="259">
        <v>7500000</v>
      </c>
      <c r="H13" s="43">
        <f>IF(F13=0,0,G13/F13*100)</f>
        <v>62.5</v>
      </c>
      <c r="I13" s="44">
        <f t="shared" si="2"/>
        <v>22050000</v>
      </c>
      <c r="J13" s="45">
        <f t="shared" si="2"/>
        <v>17253000</v>
      </c>
      <c r="K13" s="43">
        <f t="shared" si="1"/>
        <v>78.244897959183675</v>
      </c>
    </row>
    <row r="14" spans="1:12" ht="58.5" customHeight="1">
      <c r="A14" s="40">
        <v>2718832</v>
      </c>
      <c r="B14" s="41" t="s">
        <v>55</v>
      </c>
      <c r="C14" s="73"/>
      <c r="D14" s="258"/>
      <c r="E14" s="43"/>
      <c r="F14" s="73">
        <v>-12000000</v>
      </c>
      <c r="G14" s="27">
        <v>-9200000</v>
      </c>
      <c r="H14" s="43">
        <f>IF(F14=0,0,G14/F14*100)</f>
        <v>76.666666666666671</v>
      </c>
      <c r="I14" s="44">
        <f t="shared" si="2"/>
        <v>-12000000</v>
      </c>
      <c r="J14" s="45">
        <f t="shared" si="2"/>
        <v>-9200000</v>
      </c>
      <c r="K14" s="43">
        <f t="shared" si="1"/>
        <v>76.666666666666671</v>
      </c>
    </row>
    <row r="15" spans="1:12" ht="15.75">
      <c r="A15" s="48"/>
      <c r="B15" s="49" t="s">
        <v>56</v>
      </c>
      <c r="C15" s="47">
        <f>C10</f>
        <v>10050000</v>
      </c>
      <c r="D15" s="47">
        <f>D10</f>
        <v>9753000</v>
      </c>
      <c r="E15" s="39">
        <f t="shared" si="0"/>
        <v>97.044776119402982</v>
      </c>
      <c r="F15" s="47">
        <f>F10</f>
        <v>1735167</v>
      </c>
      <c r="G15" s="47">
        <f>G10</f>
        <v>-2579411.9900000002</v>
      </c>
      <c r="H15" s="284"/>
      <c r="I15" s="47">
        <f>I10</f>
        <v>11785167</v>
      </c>
      <c r="J15" s="47">
        <f>J10</f>
        <v>7173588.0099999998</v>
      </c>
      <c r="K15" s="39">
        <f t="shared" si="1"/>
        <v>60.869633922030971</v>
      </c>
    </row>
    <row r="16" spans="1:12">
      <c r="A16" s="35"/>
      <c r="I16" s="282"/>
      <c r="J16" s="282"/>
    </row>
    <row r="17" spans="2:11">
      <c r="C17" s="37"/>
      <c r="J17" s="37"/>
    </row>
    <row r="18" spans="2:11">
      <c r="B18" s="220"/>
      <c r="C18" s="221"/>
      <c r="D18" s="221"/>
      <c r="E18" s="221"/>
      <c r="F18" s="222"/>
      <c r="G18" s="221"/>
      <c r="H18" s="221"/>
      <c r="I18" s="221"/>
      <c r="J18" s="222"/>
      <c r="K18" s="222"/>
    </row>
    <row r="19" spans="2:11" ht="18.75">
      <c r="B19" s="191"/>
      <c r="C19" s="221"/>
      <c r="D19" s="223"/>
      <c r="E19" s="223"/>
      <c r="F19" s="221"/>
      <c r="G19" s="221"/>
      <c r="H19" s="222"/>
      <c r="I19" s="221"/>
      <c r="J19" s="366"/>
      <c r="K19" s="366"/>
    </row>
  </sheetData>
  <customSheetViews>
    <customSheetView guid="{85DC9BB0-28A9-4114-8FF0-A0FEF2049BAC}" zeroValues="0" fitToPage="1">
      <pane xSplit="2" ySplit="6" topLeftCell="C7" activePane="bottomRight" state="frozen"/>
      <selection pane="bottomRight" activeCell="G13" sqref="G13"/>
      <pageMargins left="0.19685039370078741" right="0.19685039370078741" top="0.78740157480314965" bottom="0.23622047244094491" header="0" footer="0"/>
      <pageSetup paperSize="9" scale="87" orientation="landscape" r:id="rId1"/>
      <headerFooter alignWithMargins="0"/>
    </customSheetView>
  </customSheetViews>
  <mergeCells count="17">
    <mergeCell ref="A5:K5"/>
    <mergeCell ref="J8:J9"/>
    <mergeCell ref="K8:K9"/>
    <mergeCell ref="E8:E9"/>
    <mergeCell ref="F8:F9"/>
    <mergeCell ref="G8:G9"/>
    <mergeCell ref="H8:H9"/>
    <mergeCell ref="J19:K19"/>
    <mergeCell ref="A4:K4"/>
    <mergeCell ref="A7:A9"/>
    <mergeCell ref="B7:B9"/>
    <mergeCell ref="C7:E7"/>
    <mergeCell ref="F7:H7"/>
    <mergeCell ref="I7:K7"/>
    <mergeCell ref="C8:C9"/>
    <mergeCell ref="D8:D9"/>
    <mergeCell ref="I8:I9"/>
  </mergeCells>
  <phoneticPr fontId="0" type="noConversion"/>
  <pageMargins left="0.19685039370078741" right="0.19685039370078741" top="0.78740157480314965" bottom="0.23622047244094491" header="0" footer="0"/>
  <pageSetup paperSize="9" scale="87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0C3A-5E28-4003-A81E-60A0B5B640EE}">
  <sheetPr codeName="Лист4"/>
  <dimension ref="A1:H19"/>
  <sheetViews>
    <sheetView showZeros="0" zoomScaleNormal="100" workbookViewId="0">
      <pane xSplit="1" ySplit="9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E23" sqref="E23"/>
    </sheetView>
  </sheetViews>
  <sheetFormatPr defaultColWidth="10.140625" defaultRowHeight="12.75"/>
  <cols>
    <col min="1" max="1" width="33.28515625" style="32" customWidth="1"/>
    <col min="2" max="2" width="17.85546875" style="32" customWidth="1"/>
    <col min="3" max="4" width="17.42578125" style="32" customWidth="1"/>
    <col min="5" max="5" width="16.7109375" style="32" customWidth="1"/>
    <col min="6" max="6" width="17.42578125" style="32" customWidth="1"/>
    <col min="7" max="7" width="18.5703125" style="32" customWidth="1"/>
    <col min="8" max="8" width="13.42578125" style="32" bestFit="1" customWidth="1"/>
    <col min="9" max="16384" width="10.140625" style="32"/>
  </cols>
  <sheetData>
    <row r="1" spans="1:7" ht="15.75">
      <c r="F1" s="219"/>
    </row>
    <row r="2" spans="1:7" ht="15.75">
      <c r="F2" s="219"/>
    </row>
    <row r="3" spans="1:7" ht="15.75">
      <c r="F3" s="219"/>
    </row>
    <row r="4" spans="1:7" ht="12.75" customHeight="1">
      <c r="A4" s="379" t="s">
        <v>57</v>
      </c>
      <c r="B4" s="379"/>
      <c r="C4" s="379"/>
      <c r="D4" s="379"/>
      <c r="E4" s="379"/>
      <c r="F4" s="379"/>
      <c r="G4" s="379"/>
    </row>
    <row r="5" spans="1:7" ht="12.75" customHeight="1">
      <c r="A5" s="383" t="s">
        <v>853</v>
      </c>
      <c r="B5" s="383"/>
      <c r="C5" s="383"/>
      <c r="D5" s="383"/>
      <c r="E5" s="383"/>
      <c r="F5" s="383"/>
      <c r="G5" s="383"/>
    </row>
    <row r="6" spans="1:7">
      <c r="G6" s="33" t="s">
        <v>15</v>
      </c>
    </row>
    <row r="7" spans="1:7" ht="14.25">
      <c r="A7" s="385" t="s">
        <v>58</v>
      </c>
      <c r="B7" s="384" t="s">
        <v>107</v>
      </c>
      <c r="C7" s="384"/>
      <c r="D7" s="384" t="s">
        <v>469</v>
      </c>
      <c r="E7" s="384"/>
      <c r="F7" s="384" t="s">
        <v>109</v>
      </c>
      <c r="G7" s="384"/>
    </row>
    <row r="8" spans="1:7" ht="15" customHeight="1">
      <c r="A8" s="385"/>
      <c r="B8" s="367" t="s">
        <v>547</v>
      </c>
      <c r="C8" s="367" t="s">
        <v>276</v>
      </c>
      <c r="D8" s="367" t="s">
        <v>547</v>
      </c>
      <c r="E8" s="367" t="s">
        <v>276</v>
      </c>
      <c r="F8" s="367" t="s">
        <v>547</v>
      </c>
      <c r="G8" s="367" t="s">
        <v>276</v>
      </c>
    </row>
    <row r="9" spans="1:7" ht="35.1" customHeight="1">
      <c r="A9" s="385"/>
      <c r="B9" s="367"/>
      <c r="C9" s="367"/>
      <c r="D9" s="367"/>
      <c r="E9" s="367"/>
      <c r="F9" s="367"/>
      <c r="G9" s="367"/>
    </row>
    <row r="10" spans="1:7" ht="15.75">
      <c r="A10" s="49" t="s">
        <v>59</v>
      </c>
      <c r="B10" s="51">
        <f>Доходи!C111-Видатки!C215-Кредитування!C15</f>
        <v>543072072.47000027</v>
      </c>
      <c r="C10" s="51">
        <f>Доходи!D111-Видатки!D215-Кредитування!D15</f>
        <v>711812911.71000051</v>
      </c>
      <c r="D10" s="51">
        <f>Доходи!F111-Видатки!F215-Кредитування!F15</f>
        <v>-673418833.51999998</v>
      </c>
      <c r="E10" s="79">
        <f>Доходи!H111-Видатки!H215-Кредитування!G15</f>
        <v>-205596650.15000004</v>
      </c>
      <c r="F10" s="51">
        <f>B10+D10</f>
        <v>-130346761.04999971</v>
      </c>
      <c r="G10" s="51">
        <f>C10+E10</f>
        <v>506216261.56000048</v>
      </c>
    </row>
    <row r="11" spans="1:7" s="50" customFormat="1" ht="31.5">
      <c r="A11" s="54" t="s">
        <v>457</v>
      </c>
      <c r="B11" s="52">
        <f t="shared" ref="B11:G11" si="0">B12-B13+B14+B16</f>
        <v>-543072072.47000003</v>
      </c>
      <c r="C11" s="52">
        <f t="shared" si="0"/>
        <v>-711812911.71000004</v>
      </c>
      <c r="D11" s="52">
        <f t="shared" si="0"/>
        <v>673418833.51999998</v>
      </c>
      <c r="E11" s="52">
        <f t="shared" si="0"/>
        <v>205596650.15000001</v>
      </c>
      <c r="F11" s="52">
        <f t="shared" si="0"/>
        <v>130346761.05000001</v>
      </c>
      <c r="G11" s="52">
        <f t="shared" si="0"/>
        <v>-506216261.56</v>
      </c>
    </row>
    <row r="12" spans="1:7" ht="20.45" customHeight="1">
      <c r="A12" s="55" t="s">
        <v>458</v>
      </c>
      <c r="B12" s="73">
        <v>170103383.58000001</v>
      </c>
      <c r="C12" s="73">
        <v>170103383.58000001</v>
      </c>
      <c r="D12" s="78">
        <v>39700967.409999996</v>
      </c>
      <c r="E12" s="78">
        <v>117300844.29000001</v>
      </c>
      <c r="F12" s="53">
        <f t="shared" ref="F12:G16" si="1">B12+D12</f>
        <v>209804350.99000001</v>
      </c>
      <c r="G12" s="53">
        <f t="shared" si="1"/>
        <v>287404227.87</v>
      </c>
    </row>
    <row r="13" spans="1:7" ht="21" customHeight="1">
      <c r="A13" s="56" t="s">
        <v>459</v>
      </c>
      <c r="B13" s="73">
        <v>5000001.68</v>
      </c>
      <c r="C13" s="73">
        <v>357949524.92000002</v>
      </c>
      <c r="D13" s="78">
        <v>2774916.89</v>
      </c>
      <c r="E13" s="78">
        <v>363620774.68000001</v>
      </c>
      <c r="F13" s="53">
        <f t="shared" si="1"/>
        <v>7774918.5700000003</v>
      </c>
      <c r="G13" s="53">
        <f t="shared" si="1"/>
        <v>721570299.60000002</v>
      </c>
    </row>
    <row r="14" spans="1:7" ht="67.150000000000006" customHeight="1">
      <c r="A14" s="56" t="s">
        <v>460</v>
      </c>
      <c r="B14" s="73">
        <v>-636492783</v>
      </c>
      <c r="C14" s="73">
        <v>-452284099</v>
      </c>
      <c r="D14" s="73">
        <v>636492783</v>
      </c>
      <c r="E14" s="73">
        <v>452284099</v>
      </c>
      <c r="F14" s="53">
        <f t="shared" si="1"/>
        <v>0</v>
      </c>
      <c r="G14" s="53">
        <f t="shared" si="1"/>
        <v>0</v>
      </c>
    </row>
    <row r="15" spans="1:7" ht="24" hidden="1" customHeight="1">
      <c r="A15" s="56" t="s">
        <v>461</v>
      </c>
      <c r="B15" s="86"/>
      <c r="C15" s="87"/>
      <c r="D15" s="86"/>
      <c r="E15" s="78"/>
      <c r="F15" s="53">
        <f t="shared" si="1"/>
        <v>0</v>
      </c>
      <c r="G15" s="53">
        <f t="shared" si="1"/>
        <v>0</v>
      </c>
    </row>
    <row r="16" spans="1:7" ht="15.75">
      <c r="A16" s="130" t="s">
        <v>461</v>
      </c>
      <c r="B16" s="178">
        <v>-71682671.370000005</v>
      </c>
      <c r="C16" s="178">
        <v>-71682671.370000005</v>
      </c>
      <c r="D16" s="179"/>
      <c r="E16" s="178">
        <v>-367518.46</v>
      </c>
      <c r="F16" s="53">
        <f t="shared" si="1"/>
        <v>-71682671.370000005</v>
      </c>
      <c r="G16" s="53">
        <f t="shared" si="1"/>
        <v>-72050189.829999998</v>
      </c>
    </row>
    <row r="17" spans="1:8">
      <c r="D17" s="281"/>
    </row>
    <row r="19" spans="1:8" ht="18.75">
      <c r="A19" s="191"/>
      <c r="B19" s="221"/>
      <c r="C19" s="223"/>
      <c r="D19" s="223"/>
      <c r="E19" s="221"/>
      <c r="F19" s="366"/>
      <c r="G19" s="366"/>
      <c r="H19" s="221"/>
    </row>
  </sheetData>
  <customSheetViews>
    <customSheetView guid="{85DC9BB0-28A9-4114-8FF0-A0FEF2049BAC}" zeroValues="0" hiddenRows="1">
      <pane xSplit="1" ySplit="6" topLeftCell="B7" activePane="bottomRight" state="frozen"/>
      <selection pane="bottomRight" activeCell="C21" sqref="C21"/>
      <pageMargins left="0.62992125984251968" right="3.937007874015748E-2" top="0.98425196850393704" bottom="0.98425196850393704" header="0.51181102362204722" footer="0.51181102362204722"/>
      <pageSetup paperSize="9" scale="70" orientation="portrait" r:id="rId1"/>
      <headerFooter alignWithMargins="0"/>
    </customSheetView>
  </customSheetViews>
  <mergeCells count="13">
    <mergeCell ref="F19:G19"/>
    <mergeCell ref="E8:E9"/>
    <mergeCell ref="D8:D9"/>
    <mergeCell ref="A4:G4"/>
    <mergeCell ref="A5:G5"/>
    <mergeCell ref="B7:C7"/>
    <mergeCell ref="D7:E7"/>
    <mergeCell ref="A7:A9"/>
    <mergeCell ref="F8:F9"/>
    <mergeCell ref="G8:G9"/>
    <mergeCell ref="B8:B9"/>
    <mergeCell ref="F7:G7"/>
    <mergeCell ref="C8:C9"/>
  </mergeCells>
  <phoneticPr fontId="46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535C-B245-4E13-8E1F-AA861D2EFA96}">
  <sheetPr codeName="Лист5"/>
  <dimension ref="A1:N161"/>
  <sheetViews>
    <sheetView zoomScale="50" zoomScaleNormal="50" workbookViewId="0">
      <pane xSplit="2" ySplit="6" topLeftCell="C84" activePane="bottomRight" state="frozen"/>
      <selection pane="topRight" activeCell="C1" sqref="C1"/>
      <selection pane="bottomLeft" activeCell="A7" sqref="A7"/>
      <selection pane="bottomRight" activeCell="B85" sqref="B85"/>
    </sheetView>
  </sheetViews>
  <sheetFormatPr defaultRowHeight="12.75"/>
  <cols>
    <col min="1" max="1" width="11.5703125" style="59" customWidth="1"/>
    <col min="2" max="2" width="40.28515625" style="1" customWidth="1"/>
    <col min="3" max="4" width="18.28515625" bestFit="1" customWidth="1"/>
    <col min="5" max="5" width="9.7109375" customWidth="1"/>
    <col min="6" max="6" width="17.140625" bestFit="1" customWidth="1"/>
    <col min="7" max="7" width="16.28515625" customWidth="1"/>
    <col min="8" max="8" width="17.28515625" customWidth="1"/>
    <col min="9" max="9" width="11.5703125" customWidth="1"/>
    <col min="10" max="10" width="17.140625" bestFit="1" customWidth="1"/>
    <col min="11" max="11" width="17.7109375" customWidth="1"/>
    <col min="12" max="12" width="18" customWidth="1"/>
    <col min="13" max="13" width="8.85546875" customWidth="1"/>
    <col min="14" max="14" width="15.85546875" customWidth="1"/>
  </cols>
  <sheetData>
    <row r="1" spans="1:14" ht="15.75">
      <c r="A1" s="372" t="s">
        <v>856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4" ht="15.75">
      <c r="C2" s="193"/>
      <c r="D2" s="152"/>
      <c r="F2" s="57"/>
      <c r="H2" s="74"/>
      <c r="I2" s="393"/>
      <c r="J2" s="393"/>
      <c r="M2" s="7" t="s">
        <v>412</v>
      </c>
    </row>
    <row r="3" spans="1:14" ht="16.899999999999999" customHeight="1">
      <c r="A3" s="390" t="s">
        <v>105</v>
      </c>
      <c r="B3" s="391" t="s">
        <v>106</v>
      </c>
      <c r="C3" s="389" t="s">
        <v>107</v>
      </c>
      <c r="D3" s="389"/>
      <c r="E3" s="389"/>
      <c r="F3" s="389"/>
      <c r="G3" s="389" t="s">
        <v>108</v>
      </c>
      <c r="H3" s="389"/>
      <c r="I3" s="389"/>
      <c r="J3" s="389"/>
      <c r="K3" s="389" t="s">
        <v>109</v>
      </c>
      <c r="L3" s="389"/>
      <c r="M3" s="389"/>
      <c r="N3" s="389"/>
    </row>
    <row r="4" spans="1:14" ht="28.15" customHeight="1">
      <c r="A4" s="390"/>
      <c r="B4" s="392"/>
      <c r="C4" s="386">
        <v>45566</v>
      </c>
      <c r="D4" s="386">
        <v>45931</v>
      </c>
      <c r="E4" s="387" t="s">
        <v>578</v>
      </c>
      <c r="F4" s="388" t="s">
        <v>380</v>
      </c>
      <c r="G4" s="386">
        <v>45566</v>
      </c>
      <c r="H4" s="386">
        <v>45931</v>
      </c>
      <c r="I4" s="387" t="s">
        <v>578</v>
      </c>
      <c r="J4" s="388" t="s">
        <v>380</v>
      </c>
      <c r="K4" s="386">
        <v>45566</v>
      </c>
      <c r="L4" s="386">
        <v>45931</v>
      </c>
      <c r="M4" s="387" t="s">
        <v>578</v>
      </c>
      <c r="N4" s="388" t="s">
        <v>380</v>
      </c>
    </row>
    <row r="5" spans="1:14" ht="27.6" customHeight="1">
      <c r="A5" s="390"/>
      <c r="B5" s="392"/>
      <c r="C5" s="387"/>
      <c r="D5" s="387"/>
      <c r="E5" s="387"/>
      <c r="F5" s="388"/>
      <c r="G5" s="387"/>
      <c r="H5" s="387"/>
      <c r="I5" s="387"/>
      <c r="J5" s="388"/>
      <c r="K5" s="387"/>
      <c r="L5" s="387"/>
      <c r="M5" s="387"/>
      <c r="N5" s="388"/>
    </row>
    <row r="6" spans="1:14" s="2" customFormat="1" ht="37.15" customHeight="1">
      <c r="A6" s="125"/>
      <c r="B6" s="195" t="s">
        <v>381</v>
      </c>
      <c r="C6" s="146">
        <f>C38+C39</f>
        <v>1913148722.5899999</v>
      </c>
      <c r="D6" s="146">
        <f>D38+D39</f>
        <v>2289208916.2200003</v>
      </c>
      <c r="E6" s="153">
        <f>IF(C6=0,0,D6/C6*100)</f>
        <v>119.65661054938239</v>
      </c>
      <c r="F6" s="106">
        <f>D6-C6</f>
        <v>376060193.63000035</v>
      </c>
      <c r="G6" s="146">
        <f t="shared" ref="G6:L6" si="0">G38+G39</f>
        <v>302736362.78999996</v>
      </c>
      <c r="H6" s="146">
        <f t="shared" si="0"/>
        <v>271130753.36000001</v>
      </c>
      <c r="I6" s="148">
        <f>IF(G6=0,0,H6/G6*100)</f>
        <v>89.560022080359104</v>
      </c>
      <c r="J6" s="107">
        <f>H6-G6</f>
        <v>-31605609.429999948</v>
      </c>
      <c r="K6" s="146">
        <f t="shared" si="0"/>
        <v>2215885085.3800001</v>
      </c>
      <c r="L6" s="146">
        <f t="shared" si="0"/>
        <v>2560339669.5799999</v>
      </c>
      <c r="M6" s="153">
        <f>IF(K6=0,0,L6/K6*100)</f>
        <v>115.54478553390008</v>
      </c>
      <c r="N6" s="105">
        <f>L6-K6</f>
        <v>344454584.19999981</v>
      </c>
    </row>
    <row r="7" spans="1:14" s="2" customFormat="1" ht="33" customHeight="1">
      <c r="A7" s="91">
        <v>10000000</v>
      </c>
      <c r="B7" s="196" t="s">
        <v>355</v>
      </c>
      <c r="C7" s="92">
        <f>C8+C13+C16+C11</f>
        <v>1045170761.9599999</v>
      </c>
      <c r="D7" s="92">
        <f>D8+D13+D16+D11</f>
        <v>1455831543.52</v>
      </c>
      <c r="E7" s="154">
        <f>IF(C7=0,0,D7/C7*100)</f>
        <v>139.29126191684614</v>
      </c>
      <c r="F7" s="93">
        <f t="shared" ref="F7:F75" si="1">D7-C7</f>
        <v>410660781.56000006</v>
      </c>
      <c r="G7" s="92">
        <f>G8+G13+G16+G11</f>
        <v>5274086.3099999996</v>
      </c>
      <c r="H7" s="92">
        <f>H8+H13+H16+H11</f>
        <v>9464244.7300000004</v>
      </c>
      <c r="I7" s="149">
        <f>IF(G7=0,0,H7/G7*100)</f>
        <v>179.44804414852285</v>
      </c>
      <c r="J7" s="94">
        <f t="shared" ref="J7:J75" si="2">H7-G7</f>
        <v>4190158.4200000009</v>
      </c>
      <c r="K7" s="92">
        <f>K8+K13+K16+K11</f>
        <v>1050444848.2699999</v>
      </c>
      <c r="L7" s="92">
        <f>L8+L13+L16+L11</f>
        <v>1465295788.25</v>
      </c>
      <c r="M7" s="154">
        <f>IF(K7=0,0,L7/K7*100)</f>
        <v>139.49288157900216</v>
      </c>
      <c r="N7" s="95">
        <f t="shared" ref="N7:N75" si="3">L7-K7</f>
        <v>414850939.98000014</v>
      </c>
    </row>
    <row r="8" spans="1:14" s="2" customFormat="1" ht="63" customHeight="1">
      <c r="A8" s="91">
        <v>11000000</v>
      </c>
      <c r="B8" s="196" t="s">
        <v>356</v>
      </c>
      <c r="C8" s="92">
        <f>SUM(C9:C10)</f>
        <v>1030189739.3199999</v>
      </c>
      <c r="D8" s="92">
        <f>SUM(D9:D10)</f>
        <v>1436382811.3199999</v>
      </c>
      <c r="E8" s="154">
        <f>IF(C8=0,0,D8/C8*100)</f>
        <v>139.42895725870042</v>
      </c>
      <c r="F8" s="93">
        <f t="shared" si="1"/>
        <v>406193072</v>
      </c>
      <c r="G8" s="92">
        <f>SUM(G9:G10)</f>
        <v>0</v>
      </c>
      <c r="H8" s="92">
        <f>SUM(H9:H10)</f>
        <v>0</v>
      </c>
      <c r="I8" s="149">
        <f t="shared" ref="I8:I56" si="4">IF(G8=0,0,H8/G8*100)</f>
        <v>0</v>
      </c>
      <c r="J8" s="94">
        <f t="shared" si="2"/>
        <v>0</v>
      </c>
      <c r="K8" s="92">
        <f>SUM(K9:K10)</f>
        <v>1030189739.3199999</v>
      </c>
      <c r="L8" s="92">
        <f>SUM(L9:L10)</f>
        <v>1436382811.3199999</v>
      </c>
      <c r="M8" s="154">
        <f>IF(K8=0,0,L8/K8*100)</f>
        <v>139.42895725870042</v>
      </c>
      <c r="N8" s="95">
        <f t="shared" si="3"/>
        <v>406193072</v>
      </c>
    </row>
    <row r="9" spans="1:14" s="58" customFormat="1" ht="38.450000000000003" customHeight="1">
      <c r="A9" s="96">
        <v>11010000</v>
      </c>
      <c r="B9" s="197" t="s">
        <v>357</v>
      </c>
      <c r="C9" s="127">
        <v>808297697.67999995</v>
      </c>
      <c r="D9" s="127">
        <v>964845495.38</v>
      </c>
      <c r="E9" s="155">
        <f>IF(C9=0,0,D9/C9*100)</f>
        <v>119.36759168674217</v>
      </c>
      <c r="F9" s="98">
        <f t="shared" si="1"/>
        <v>156547797.70000005</v>
      </c>
      <c r="G9" s="180"/>
      <c r="H9" s="180"/>
      <c r="I9" s="150">
        <f t="shared" si="4"/>
        <v>0</v>
      </c>
      <c r="J9" s="99">
        <f t="shared" si="2"/>
        <v>0</v>
      </c>
      <c r="K9" s="11">
        <f>C9+G9</f>
        <v>808297697.67999995</v>
      </c>
      <c r="L9" s="11">
        <f>D9+H9</f>
        <v>964845495.38</v>
      </c>
      <c r="M9" s="155">
        <f>IF(K9=0,0,L9/K9*100)</f>
        <v>119.36759168674217</v>
      </c>
      <c r="N9" s="100">
        <f t="shared" si="3"/>
        <v>156547797.70000005</v>
      </c>
    </row>
    <row r="10" spans="1:14" s="58" customFormat="1" ht="36" customHeight="1">
      <c r="A10" s="96">
        <v>11020000</v>
      </c>
      <c r="B10" s="197" t="s">
        <v>347</v>
      </c>
      <c r="C10" s="127">
        <v>221892041.63999999</v>
      </c>
      <c r="D10" s="127">
        <v>471537315.94</v>
      </c>
      <c r="E10" s="155">
        <f t="shared" ref="E10:E55" si="5">IF(C10=0,0,D10/C10*100)</f>
        <v>212.50753855563113</v>
      </c>
      <c r="F10" s="98">
        <f t="shared" si="1"/>
        <v>249645274.30000001</v>
      </c>
      <c r="G10" s="180"/>
      <c r="H10" s="180"/>
      <c r="I10" s="150">
        <f t="shared" si="4"/>
        <v>0</v>
      </c>
      <c r="J10" s="99">
        <f t="shared" si="2"/>
        <v>0</v>
      </c>
      <c r="K10" s="11">
        <f>C10+G10</f>
        <v>221892041.63999999</v>
      </c>
      <c r="L10" s="11">
        <f>D10+H10</f>
        <v>471537315.94</v>
      </c>
      <c r="M10" s="155">
        <f t="shared" ref="M10:M56" si="6">IF(K10=0,0,L10/K10*100)</f>
        <v>212.50753855563113</v>
      </c>
      <c r="N10" s="100">
        <f t="shared" si="3"/>
        <v>249645274.30000001</v>
      </c>
    </row>
    <row r="11" spans="1:14" s="58" customFormat="1" ht="31.15" customHeight="1">
      <c r="A11" s="91">
        <v>12000000</v>
      </c>
      <c r="B11" s="268" t="s">
        <v>877</v>
      </c>
      <c r="C11" s="11"/>
      <c r="D11" s="127"/>
      <c r="E11" s="16">
        <f>IF(C11=0,0,D11/C11*100)</f>
        <v>0</v>
      </c>
      <c r="F11" s="346">
        <f>D11-C11</f>
        <v>0</v>
      </c>
      <c r="G11" s="181">
        <f>G12</f>
        <v>10832.06</v>
      </c>
      <c r="H11" s="181">
        <f>H12</f>
        <v>0</v>
      </c>
      <c r="I11" s="11">
        <f>IF(G11=0,0,H11/G11*100)</f>
        <v>0</v>
      </c>
      <c r="J11" s="347">
        <f>H11-G11</f>
        <v>-10832.06</v>
      </c>
      <c r="K11" s="9">
        <f>K12</f>
        <v>10832.06</v>
      </c>
      <c r="L11" s="9">
        <f>L12</f>
        <v>0</v>
      </c>
      <c r="M11" s="16">
        <f>IF(K11=0,0,L11/K11*100)</f>
        <v>0</v>
      </c>
      <c r="N11" s="348">
        <f>L11-K11</f>
        <v>-10832.06</v>
      </c>
    </row>
    <row r="12" spans="1:14" s="58" customFormat="1" ht="61.15" customHeight="1">
      <c r="A12" s="349">
        <v>12020900</v>
      </c>
      <c r="B12" s="4" t="s">
        <v>878</v>
      </c>
      <c r="C12" s="11"/>
      <c r="D12" s="127"/>
      <c r="E12" s="16">
        <f>IF(C12=0,0,D12/C12*100)</f>
        <v>0</v>
      </c>
      <c r="F12" s="346">
        <f>D12-C12</f>
        <v>0</v>
      </c>
      <c r="G12" s="180">
        <v>10832.06</v>
      </c>
      <c r="H12" s="180"/>
      <c r="I12" s="11">
        <f>IF(G12=0,0,H12/G12*100)</f>
        <v>0</v>
      </c>
      <c r="J12" s="347">
        <f>H12-G12</f>
        <v>-10832.06</v>
      </c>
      <c r="K12" s="11">
        <f>C12+G12</f>
        <v>10832.06</v>
      </c>
      <c r="L12" s="11">
        <f>D12+H12</f>
        <v>0</v>
      </c>
      <c r="M12" s="16">
        <f>IF(K12=0,0,L12/K12*100)</f>
        <v>0</v>
      </c>
      <c r="N12" s="348">
        <f>L12-K12</f>
        <v>-10832.06</v>
      </c>
    </row>
    <row r="13" spans="1:14" s="2" customFormat="1" ht="64.900000000000006" customHeight="1">
      <c r="A13" s="91">
        <v>13000000</v>
      </c>
      <c r="B13" s="196" t="s">
        <v>267</v>
      </c>
      <c r="C13" s="92">
        <f>SUM(C14:C15)</f>
        <v>14981022.640000001</v>
      </c>
      <c r="D13" s="92">
        <f>SUM(D14:D15)</f>
        <v>19448732.199999999</v>
      </c>
      <c r="E13" s="154">
        <f t="shared" si="5"/>
        <v>129.82246050460543</v>
      </c>
      <c r="F13" s="93">
        <f t="shared" si="1"/>
        <v>4467709.5599999987</v>
      </c>
      <c r="G13" s="92">
        <f>SUM(G14:G15)</f>
        <v>0</v>
      </c>
      <c r="H13" s="92">
        <f>SUM(H14:H15)</f>
        <v>0</v>
      </c>
      <c r="I13" s="149">
        <f t="shared" si="4"/>
        <v>0</v>
      </c>
      <c r="J13" s="94">
        <f t="shared" si="2"/>
        <v>0</v>
      </c>
      <c r="K13" s="92">
        <f>SUM(K14:K15)</f>
        <v>14981022.640000001</v>
      </c>
      <c r="L13" s="92">
        <f>SUM(L14:L15)</f>
        <v>19448732.199999999</v>
      </c>
      <c r="M13" s="154">
        <f t="shared" si="6"/>
        <v>129.82246050460543</v>
      </c>
      <c r="N13" s="95">
        <f t="shared" si="3"/>
        <v>4467709.5599999987</v>
      </c>
    </row>
    <row r="14" spans="1:14" s="58" customFormat="1" ht="51" customHeight="1">
      <c r="A14" s="96">
        <v>13020000</v>
      </c>
      <c r="B14" s="197" t="s">
        <v>268</v>
      </c>
      <c r="C14" s="127">
        <v>6601777.5599999996</v>
      </c>
      <c r="D14" s="260">
        <v>7416123.0999999996</v>
      </c>
      <c r="E14" s="155">
        <f t="shared" si="5"/>
        <v>112.3352465695618</v>
      </c>
      <c r="F14" s="98">
        <f t="shared" si="1"/>
        <v>814345.54</v>
      </c>
      <c r="G14" s="180"/>
      <c r="H14" s="180"/>
      <c r="I14" s="150">
        <f t="shared" si="4"/>
        <v>0</v>
      </c>
      <c r="J14" s="99">
        <f t="shared" si="2"/>
        <v>0</v>
      </c>
      <c r="K14" s="11">
        <f>C14+G14</f>
        <v>6601777.5599999996</v>
      </c>
      <c r="L14" s="11">
        <f>D14+H14</f>
        <v>7416123.0999999996</v>
      </c>
      <c r="M14" s="155">
        <f t="shared" si="6"/>
        <v>112.3352465695618</v>
      </c>
      <c r="N14" s="100">
        <f t="shared" si="3"/>
        <v>814345.54</v>
      </c>
    </row>
    <row r="15" spans="1:14" s="58" customFormat="1" ht="26.45" customHeight="1">
      <c r="A15" s="96">
        <v>13030000</v>
      </c>
      <c r="B15" s="197" t="s">
        <v>116</v>
      </c>
      <c r="C15" s="127">
        <v>8379245.0800000001</v>
      </c>
      <c r="D15" s="127">
        <v>12032609.1</v>
      </c>
      <c r="E15" s="155">
        <f t="shared" si="5"/>
        <v>143.60015711582457</v>
      </c>
      <c r="F15" s="98">
        <f t="shared" si="1"/>
        <v>3653364.0199999996</v>
      </c>
      <c r="G15" s="180"/>
      <c r="H15" s="180"/>
      <c r="I15" s="150">
        <f t="shared" si="4"/>
        <v>0</v>
      </c>
      <c r="J15" s="99">
        <f t="shared" si="2"/>
        <v>0</v>
      </c>
      <c r="K15" s="11">
        <f>C15+G15</f>
        <v>8379245.0800000001</v>
      </c>
      <c r="L15" s="11">
        <f>D15+H15</f>
        <v>12032609.1</v>
      </c>
      <c r="M15" s="155">
        <f t="shared" si="6"/>
        <v>143.60015711582457</v>
      </c>
      <c r="N15" s="100">
        <f t="shared" si="3"/>
        <v>3653364.0199999996</v>
      </c>
    </row>
    <row r="16" spans="1:14" s="2" customFormat="1" ht="27.6" customHeight="1">
      <c r="A16" s="91">
        <v>19000000</v>
      </c>
      <c r="B16" s="196" t="s">
        <v>119</v>
      </c>
      <c r="C16" s="80">
        <f>SUM(C17:C18)</f>
        <v>0</v>
      </c>
      <c r="D16" s="80">
        <f>SUM(D17:D18)</f>
        <v>0</v>
      </c>
      <c r="E16" s="154">
        <f t="shared" si="5"/>
        <v>0</v>
      </c>
      <c r="F16" s="93">
        <f t="shared" si="1"/>
        <v>0</v>
      </c>
      <c r="G16" s="80">
        <f>SUM(G17:G18)</f>
        <v>5263254.25</v>
      </c>
      <c r="H16" s="80">
        <f>SUM(H17:H18)</f>
        <v>9464244.7300000004</v>
      </c>
      <c r="I16" s="149">
        <f t="shared" si="4"/>
        <v>179.81735786372093</v>
      </c>
      <c r="J16" s="94">
        <f t="shared" si="2"/>
        <v>4200990.4800000004</v>
      </c>
      <c r="K16" s="13">
        <f>SUM(K17:K18)</f>
        <v>5263254.25</v>
      </c>
      <c r="L16" s="13">
        <f>SUM(L17:L18)</f>
        <v>9464244.7300000004</v>
      </c>
      <c r="M16" s="154">
        <f t="shared" si="6"/>
        <v>179.81735786372093</v>
      </c>
      <c r="N16" s="95">
        <f t="shared" si="3"/>
        <v>4200990.4800000004</v>
      </c>
    </row>
    <row r="17" spans="1:14" s="58" customFormat="1" ht="28.15" customHeight="1">
      <c r="A17" s="96">
        <v>19010000</v>
      </c>
      <c r="B17" s="197" t="s">
        <v>120</v>
      </c>
      <c r="C17" s="81"/>
      <c r="D17" s="81"/>
      <c r="E17" s="155">
        <f t="shared" si="5"/>
        <v>0</v>
      </c>
      <c r="F17" s="98">
        <f t="shared" si="1"/>
        <v>0</v>
      </c>
      <c r="G17" s="81">
        <v>5263081.1399999997</v>
      </c>
      <c r="H17" s="151">
        <v>9377593.0600000005</v>
      </c>
      <c r="I17" s="150">
        <f t="shared" si="4"/>
        <v>178.17686656451588</v>
      </c>
      <c r="J17" s="99">
        <f t="shared" si="2"/>
        <v>4114511.9200000009</v>
      </c>
      <c r="K17" s="11">
        <f>C17+G17</f>
        <v>5263081.1399999997</v>
      </c>
      <c r="L17" s="11">
        <f>D17+H17</f>
        <v>9377593.0600000005</v>
      </c>
      <c r="M17" s="155">
        <f t="shared" si="6"/>
        <v>178.17686656451588</v>
      </c>
      <c r="N17" s="100">
        <f t="shared" si="3"/>
        <v>4114511.9200000009</v>
      </c>
    </row>
    <row r="18" spans="1:14" s="58" customFormat="1" ht="49.15" customHeight="1">
      <c r="A18" s="96">
        <v>19050000</v>
      </c>
      <c r="B18" s="197" t="s">
        <v>238</v>
      </c>
      <c r="C18" s="81"/>
      <c r="D18" s="81"/>
      <c r="E18" s="155">
        <f t="shared" si="5"/>
        <v>0</v>
      </c>
      <c r="F18" s="98">
        <f t="shared" si="1"/>
        <v>0</v>
      </c>
      <c r="G18" s="81">
        <v>173.11</v>
      </c>
      <c r="H18" s="151">
        <v>86651.67</v>
      </c>
      <c r="I18" s="150">
        <f t="shared" si="4"/>
        <v>50055.843105539825</v>
      </c>
      <c r="J18" s="99">
        <f t="shared" si="2"/>
        <v>86478.56</v>
      </c>
      <c r="K18" s="11">
        <f>C18+G18</f>
        <v>173.11</v>
      </c>
      <c r="L18" s="11">
        <f>D18+H18</f>
        <v>86651.67</v>
      </c>
      <c r="M18" s="155">
        <f t="shared" si="6"/>
        <v>50055.843105539825</v>
      </c>
      <c r="N18" s="100">
        <f t="shared" si="3"/>
        <v>86478.56</v>
      </c>
    </row>
    <row r="19" spans="1:14" s="2" customFormat="1" ht="33" customHeight="1">
      <c r="A19" s="91">
        <v>20000000</v>
      </c>
      <c r="B19" s="196" t="s">
        <v>239</v>
      </c>
      <c r="C19" s="92">
        <f>C24+C28+C31+C20</f>
        <v>70892153.63000001</v>
      </c>
      <c r="D19" s="92">
        <f>D24+D28+D31+D20</f>
        <v>40034397.700000003</v>
      </c>
      <c r="E19" s="154">
        <f t="shared" si="5"/>
        <v>56.472254897131968</v>
      </c>
      <c r="F19" s="93">
        <f t="shared" si="1"/>
        <v>-30857755.930000007</v>
      </c>
      <c r="G19" s="92">
        <f>G24+G28+G31+G20</f>
        <v>140032932.47999999</v>
      </c>
      <c r="H19" s="92">
        <f>H24+H28+H31+H20</f>
        <v>203934742.97</v>
      </c>
      <c r="I19" s="149">
        <f t="shared" si="4"/>
        <v>145.6334159103086</v>
      </c>
      <c r="J19" s="94">
        <f t="shared" si="2"/>
        <v>63901810.49000001</v>
      </c>
      <c r="K19" s="92">
        <f>K24+K28+K31+K20</f>
        <v>210925086.11000001</v>
      </c>
      <c r="L19" s="92">
        <f>L24+L28+L31+L20</f>
        <v>243969140.67000002</v>
      </c>
      <c r="M19" s="154">
        <f t="shared" si="6"/>
        <v>115.66625154428863</v>
      </c>
      <c r="N19" s="95">
        <f t="shared" si="3"/>
        <v>33044054.560000002</v>
      </c>
    </row>
    <row r="20" spans="1:14" s="58" customFormat="1" ht="39.6" customHeight="1">
      <c r="A20" s="96">
        <v>21000000</v>
      </c>
      <c r="B20" s="197" t="s">
        <v>240</v>
      </c>
      <c r="C20" s="127">
        <v>-2035.6</v>
      </c>
      <c r="D20" s="127">
        <v>120</v>
      </c>
      <c r="E20" s="155">
        <f t="shared" si="5"/>
        <v>-5.8950677932796225</v>
      </c>
      <c r="F20" s="98">
        <f t="shared" si="1"/>
        <v>2155.6</v>
      </c>
      <c r="G20" s="97">
        <v>63124.04</v>
      </c>
      <c r="H20" s="97"/>
      <c r="I20" s="150">
        <f t="shared" si="4"/>
        <v>0</v>
      </c>
      <c r="J20" s="99">
        <f t="shared" si="2"/>
        <v>-63124.04</v>
      </c>
      <c r="K20" s="11">
        <f t="shared" ref="K20:L23" si="7">C20+G20</f>
        <v>61088.44</v>
      </c>
      <c r="L20" s="11">
        <f t="shared" si="7"/>
        <v>120</v>
      </c>
      <c r="M20" s="155">
        <f t="shared" si="6"/>
        <v>0.19643651073754706</v>
      </c>
      <c r="N20" s="100">
        <f t="shared" si="3"/>
        <v>-60968.44</v>
      </c>
    </row>
    <row r="21" spans="1:14" s="58" customFormat="1" ht="132" customHeight="1">
      <c r="A21" s="96">
        <v>21010000</v>
      </c>
      <c r="B21" s="197" t="s">
        <v>241</v>
      </c>
      <c r="C21" s="127">
        <v>-2766.6</v>
      </c>
      <c r="D21" s="127">
        <v>120</v>
      </c>
      <c r="E21" s="155">
        <f t="shared" si="5"/>
        <v>-4.3374539145521576</v>
      </c>
      <c r="F21" s="98">
        <f t="shared" si="1"/>
        <v>2886.6</v>
      </c>
      <c r="G21" s="180"/>
      <c r="H21" s="180"/>
      <c r="I21" s="150">
        <f t="shared" si="4"/>
        <v>0</v>
      </c>
      <c r="J21" s="99">
        <f t="shared" si="2"/>
        <v>0</v>
      </c>
      <c r="K21" s="11">
        <f t="shared" si="7"/>
        <v>-2766.6</v>
      </c>
      <c r="L21" s="11">
        <f t="shared" si="7"/>
        <v>120</v>
      </c>
      <c r="M21" s="155">
        <f t="shared" si="6"/>
        <v>-4.3374539145521576</v>
      </c>
      <c r="N21" s="100">
        <f t="shared" si="3"/>
        <v>2886.6</v>
      </c>
    </row>
    <row r="22" spans="1:14" s="2" customFormat="1" ht="31.5">
      <c r="A22" s="91">
        <v>21050000</v>
      </c>
      <c r="B22" s="198" t="s">
        <v>243</v>
      </c>
      <c r="C22" s="181"/>
      <c r="D22" s="181"/>
      <c r="E22" s="154">
        <f t="shared" si="5"/>
        <v>0</v>
      </c>
      <c r="F22" s="93">
        <f t="shared" si="1"/>
        <v>0</v>
      </c>
      <c r="G22" s="80"/>
      <c r="H22" s="80"/>
      <c r="I22" s="149">
        <f t="shared" si="4"/>
        <v>0</v>
      </c>
      <c r="J22" s="94">
        <f t="shared" si="2"/>
        <v>0</v>
      </c>
      <c r="K22" s="9">
        <f t="shared" si="7"/>
        <v>0</v>
      </c>
      <c r="L22" s="9">
        <f t="shared" si="7"/>
        <v>0</v>
      </c>
      <c r="M22" s="154">
        <f t="shared" si="6"/>
        <v>0</v>
      </c>
      <c r="N22" s="95">
        <f t="shared" si="3"/>
        <v>0</v>
      </c>
    </row>
    <row r="23" spans="1:14" s="2" customFormat="1" ht="25.15" customHeight="1">
      <c r="A23" s="85">
        <v>21080000</v>
      </c>
      <c r="B23" s="199" t="s">
        <v>235</v>
      </c>
      <c r="C23" s="181">
        <v>731</v>
      </c>
      <c r="D23" s="186"/>
      <c r="E23" s="154">
        <f t="shared" si="5"/>
        <v>0</v>
      </c>
      <c r="F23" s="93">
        <f t="shared" si="1"/>
        <v>-731</v>
      </c>
      <c r="G23" s="80"/>
      <c r="H23" s="80"/>
      <c r="I23" s="149">
        <f t="shared" si="4"/>
        <v>0</v>
      </c>
      <c r="J23" s="94">
        <f t="shared" si="2"/>
        <v>0</v>
      </c>
      <c r="K23" s="9">
        <f t="shared" si="7"/>
        <v>731</v>
      </c>
      <c r="L23" s="9">
        <f t="shared" si="7"/>
        <v>0</v>
      </c>
      <c r="M23" s="154">
        <f t="shared" si="6"/>
        <v>0</v>
      </c>
      <c r="N23" s="95">
        <f t="shared" si="3"/>
        <v>-731</v>
      </c>
    </row>
    <row r="24" spans="1:14" s="2" customFormat="1" ht="54.6" customHeight="1">
      <c r="A24" s="91">
        <v>22000000</v>
      </c>
      <c r="B24" s="196" t="s">
        <v>189</v>
      </c>
      <c r="C24" s="181">
        <f>SUM(C25:C27)</f>
        <v>33659383.670000002</v>
      </c>
      <c r="D24" s="181">
        <f>SUM(D25:D27)</f>
        <v>37213153.539999999</v>
      </c>
      <c r="E24" s="154">
        <f t="shared" si="5"/>
        <v>110.55803607351078</v>
      </c>
      <c r="F24" s="93">
        <f t="shared" si="1"/>
        <v>3553769.8699999973</v>
      </c>
      <c r="G24" s="181">
        <f>SUM(G25:G27)</f>
        <v>0</v>
      </c>
      <c r="H24" s="181">
        <f>SUM(H25:H27)</f>
        <v>0</v>
      </c>
      <c r="I24" s="149">
        <f t="shared" si="4"/>
        <v>0</v>
      </c>
      <c r="J24" s="94">
        <f t="shared" si="2"/>
        <v>0</v>
      </c>
      <c r="K24" s="9">
        <f>SUM(K25:K27)</f>
        <v>33659383.670000002</v>
      </c>
      <c r="L24" s="9">
        <f>SUM(L25:L27)</f>
        <v>37213153.539999999</v>
      </c>
      <c r="M24" s="154">
        <f t="shared" si="6"/>
        <v>110.55803607351078</v>
      </c>
      <c r="N24" s="95">
        <f t="shared" si="3"/>
        <v>3553769.8699999973</v>
      </c>
    </row>
    <row r="25" spans="1:14" s="58" customFormat="1" ht="30.6" customHeight="1">
      <c r="A25" s="96">
        <v>22010000</v>
      </c>
      <c r="B25" s="197" t="s">
        <v>190</v>
      </c>
      <c r="C25" s="127">
        <v>29254622.870000001</v>
      </c>
      <c r="D25" s="127">
        <v>29160771.640000001</v>
      </c>
      <c r="E25" s="155">
        <f t="shared" si="5"/>
        <v>99.679191796739104</v>
      </c>
      <c r="F25" s="98">
        <f t="shared" si="1"/>
        <v>-93851.230000000447</v>
      </c>
      <c r="G25" s="180"/>
      <c r="H25" s="180"/>
      <c r="I25" s="150">
        <f t="shared" si="4"/>
        <v>0</v>
      </c>
      <c r="J25" s="99">
        <f t="shared" si="2"/>
        <v>0</v>
      </c>
      <c r="K25" s="11">
        <f t="shared" ref="K25:L30" si="8">C25+G25</f>
        <v>29254622.870000001</v>
      </c>
      <c r="L25" s="11">
        <f t="shared" si="8"/>
        <v>29160771.640000001</v>
      </c>
      <c r="M25" s="155">
        <f t="shared" si="6"/>
        <v>99.679191796739104</v>
      </c>
      <c r="N25" s="100">
        <f t="shared" si="3"/>
        <v>-93851.230000000447</v>
      </c>
    </row>
    <row r="26" spans="1:14" s="58" customFormat="1" ht="60.6" customHeight="1">
      <c r="A26" s="96">
        <v>22080000</v>
      </c>
      <c r="B26" s="197" t="s">
        <v>244</v>
      </c>
      <c r="C26" s="127">
        <v>4404060.8</v>
      </c>
      <c r="D26" s="127">
        <v>8051481.9000000004</v>
      </c>
      <c r="E26" s="155">
        <f t="shared" si="5"/>
        <v>182.81949922217242</v>
      </c>
      <c r="F26" s="98">
        <f t="shared" si="1"/>
        <v>3647421.1000000006</v>
      </c>
      <c r="G26" s="180"/>
      <c r="H26" s="180"/>
      <c r="I26" s="150">
        <f t="shared" si="4"/>
        <v>0</v>
      </c>
      <c r="J26" s="99">
        <f t="shared" si="2"/>
        <v>0</v>
      </c>
      <c r="K26" s="11">
        <f t="shared" si="8"/>
        <v>4404060.8</v>
      </c>
      <c r="L26" s="11">
        <f t="shared" si="8"/>
        <v>8051481.9000000004</v>
      </c>
      <c r="M26" s="155">
        <f t="shared" si="6"/>
        <v>182.81949922217242</v>
      </c>
      <c r="N26" s="100">
        <f t="shared" si="3"/>
        <v>3647421.1000000006</v>
      </c>
    </row>
    <row r="27" spans="1:14" s="2" customFormat="1" ht="160.15" customHeight="1">
      <c r="A27" s="85">
        <v>22130000</v>
      </c>
      <c r="B27" s="199" t="s">
        <v>246</v>
      </c>
      <c r="C27" s="186">
        <v>700</v>
      </c>
      <c r="D27" s="186">
        <v>900</v>
      </c>
      <c r="E27" s="154">
        <f>IF(C27=0,0,D27/C27*100)</f>
        <v>128.57142857142858</v>
      </c>
      <c r="F27" s="93">
        <f t="shared" si="1"/>
        <v>200</v>
      </c>
      <c r="G27" s="181"/>
      <c r="H27" s="181"/>
      <c r="I27" s="149">
        <f>IF(G27=0,0,H27/G27*100)</f>
        <v>0</v>
      </c>
      <c r="J27" s="94">
        <f t="shared" si="2"/>
        <v>0</v>
      </c>
      <c r="K27" s="9">
        <f t="shared" si="8"/>
        <v>700</v>
      </c>
      <c r="L27" s="9">
        <f t="shared" si="8"/>
        <v>900</v>
      </c>
      <c r="M27" s="154">
        <f>IF(K27=0,0,L27/K27*100)</f>
        <v>128.57142857142858</v>
      </c>
      <c r="N27" s="95">
        <f t="shared" si="3"/>
        <v>200</v>
      </c>
    </row>
    <row r="28" spans="1:14" s="2" customFormat="1" ht="27.6" customHeight="1">
      <c r="A28" s="91">
        <v>24000000</v>
      </c>
      <c r="B28" s="196" t="s">
        <v>247</v>
      </c>
      <c r="C28" s="92">
        <f>C29+C30</f>
        <v>37234805.560000002</v>
      </c>
      <c r="D28" s="92">
        <f>D29+D30</f>
        <v>2821124.16</v>
      </c>
      <c r="E28" s="154">
        <f t="shared" si="5"/>
        <v>7.5765781976598561</v>
      </c>
      <c r="F28" s="93">
        <f t="shared" si="1"/>
        <v>-34413681.400000006</v>
      </c>
      <c r="G28" s="92">
        <f>G29+G30</f>
        <v>1082377.94</v>
      </c>
      <c r="H28" s="92">
        <f>H29+H30</f>
        <v>4638661.0999999996</v>
      </c>
      <c r="I28" s="149">
        <f t="shared" si="4"/>
        <v>428.56205107062692</v>
      </c>
      <c r="J28" s="94">
        <f t="shared" si="2"/>
        <v>3556283.1599999997</v>
      </c>
      <c r="K28" s="9">
        <f t="shared" si="8"/>
        <v>38317183.5</v>
      </c>
      <c r="L28" s="9">
        <f t="shared" si="8"/>
        <v>7459785.2599999998</v>
      </c>
      <c r="M28" s="154">
        <f t="shared" si="6"/>
        <v>19.468511457790211</v>
      </c>
      <c r="N28" s="95">
        <f t="shared" si="3"/>
        <v>-30857398.240000002</v>
      </c>
    </row>
    <row r="29" spans="1:14" s="58" customFormat="1" ht="27.6" customHeight="1">
      <c r="A29" s="96">
        <v>24060000</v>
      </c>
      <c r="B29" s="197" t="s">
        <v>248</v>
      </c>
      <c r="C29" s="127">
        <v>37234805.560000002</v>
      </c>
      <c r="D29" s="127">
        <v>2821124.16</v>
      </c>
      <c r="E29" s="155">
        <f t="shared" si="5"/>
        <v>7.5765781976598561</v>
      </c>
      <c r="F29" s="98">
        <f t="shared" si="1"/>
        <v>-34413681.400000006</v>
      </c>
      <c r="G29" s="180">
        <v>985230.98</v>
      </c>
      <c r="H29" s="151">
        <v>4532898.71</v>
      </c>
      <c r="I29" s="150">
        <f t="shared" si="4"/>
        <v>460.08487370139335</v>
      </c>
      <c r="J29" s="99">
        <f t="shared" si="2"/>
        <v>3547667.73</v>
      </c>
      <c r="K29" s="11">
        <f t="shared" si="8"/>
        <v>38220036.539999999</v>
      </c>
      <c r="L29" s="11">
        <f t="shared" si="8"/>
        <v>7354022.8700000001</v>
      </c>
      <c r="M29" s="155">
        <f t="shared" si="6"/>
        <v>19.241276397795932</v>
      </c>
      <c r="N29" s="100">
        <f t="shared" si="3"/>
        <v>-30866013.669999998</v>
      </c>
    </row>
    <row r="30" spans="1:14" s="58" customFormat="1" ht="47.45" customHeight="1">
      <c r="A30" s="96">
        <v>24110000</v>
      </c>
      <c r="B30" s="197" t="s">
        <v>250</v>
      </c>
      <c r="C30" s="81"/>
      <c r="D30" s="81"/>
      <c r="E30" s="155">
        <f t="shared" si="5"/>
        <v>0</v>
      </c>
      <c r="F30" s="98">
        <f t="shared" si="1"/>
        <v>0</v>
      </c>
      <c r="G30" s="81">
        <v>97146.96</v>
      </c>
      <c r="H30" s="151">
        <v>105762.39</v>
      </c>
      <c r="I30" s="150">
        <f t="shared" si="4"/>
        <v>108.86845043838736</v>
      </c>
      <c r="J30" s="99">
        <f t="shared" si="2"/>
        <v>8615.429999999993</v>
      </c>
      <c r="K30" s="11">
        <f t="shared" si="8"/>
        <v>97146.96</v>
      </c>
      <c r="L30" s="11">
        <f t="shared" si="8"/>
        <v>105762.39</v>
      </c>
      <c r="M30" s="155">
        <f t="shared" si="6"/>
        <v>108.86845043838736</v>
      </c>
      <c r="N30" s="100">
        <f t="shared" si="3"/>
        <v>8615.429999999993</v>
      </c>
    </row>
    <row r="31" spans="1:14" s="2" customFormat="1" ht="49.15" customHeight="1">
      <c r="A31" s="91">
        <v>25000000</v>
      </c>
      <c r="B31" s="196" t="s">
        <v>322</v>
      </c>
      <c r="C31" s="80">
        <f>SUM(C32:C33)</f>
        <v>0</v>
      </c>
      <c r="D31" s="80">
        <f>SUM(D32:D33)</f>
        <v>0</v>
      </c>
      <c r="E31" s="154">
        <f t="shared" si="5"/>
        <v>0</v>
      </c>
      <c r="F31" s="93">
        <f t="shared" si="1"/>
        <v>0</v>
      </c>
      <c r="G31" s="80">
        <f>SUM(G32:G33)</f>
        <v>138887430.5</v>
      </c>
      <c r="H31" s="80">
        <f>SUM(H32:H33)</f>
        <v>199296081.87</v>
      </c>
      <c r="I31" s="149">
        <f t="shared" si="4"/>
        <v>143.49468569799771</v>
      </c>
      <c r="J31" s="94">
        <f t="shared" si="2"/>
        <v>60408651.370000005</v>
      </c>
      <c r="K31" s="13">
        <f>SUM(K32:K33)</f>
        <v>138887430.5</v>
      </c>
      <c r="L31" s="13">
        <f>SUM(L32:L33)</f>
        <v>199296081.87</v>
      </c>
      <c r="M31" s="154">
        <f t="shared" si="6"/>
        <v>143.49468569799771</v>
      </c>
      <c r="N31" s="95">
        <f t="shared" si="3"/>
        <v>60408651.370000005</v>
      </c>
    </row>
    <row r="32" spans="1:14" s="58" customFormat="1" ht="64.150000000000006" customHeight="1">
      <c r="A32" s="96">
        <v>25010000</v>
      </c>
      <c r="B32" s="197" t="s">
        <v>323</v>
      </c>
      <c r="C32" s="81"/>
      <c r="D32" s="81">
        <v>0</v>
      </c>
      <c r="E32" s="155">
        <f t="shared" si="5"/>
        <v>0</v>
      </c>
      <c r="F32" s="98">
        <f t="shared" si="1"/>
        <v>0</v>
      </c>
      <c r="G32" s="81">
        <v>62640429.57</v>
      </c>
      <c r="H32" s="151">
        <v>70884914.680000007</v>
      </c>
      <c r="I32" s="150">
        <f t="shared" si="4"/>
        <v>113.16160372238011</v>
      </c>
      <c r="J32" s="99">
        <f t="shared" si="2"/>
        <v>8244485.1100000069</v>
      </c>
      <c r="K32" s="11">
        <f t="shared" ref="K32:L37" si="9">C32+G32</f>
        <v>62640429.57</v>
      </c>
      <c r="L32" s="11">
        <f t="shared" si="9"/>
        <v>70884914.680000007</v>
      </c>
      <c r="M32" s="155">
        <f t="shared" si="6"/>
        <v>113.16160372238011</v>
      </c>
      <c r="N32" s="100">
        <f t="shared" si="3"/>
        <v>8244485.1100000069</v>
      </c>
    </row>
    <row r="33" spans="1:14" s="58" customFormat="1" ht="46.9" customHeight="1">
      <c r="A33" s="96">
        <v>25020000</v>
      </c>
      <c r="B33" s="197" t="s">
        <v>379</v>
      </c>
      <c r="C33" s="81"/>
      <c r="D33" s="81">
        <v>0</v>
      </c>
      <c r="E33" s="155">
        <f t="shared" si="5"/>
        <v>0</v>
      </c>
      <c r="F33" s="98">
        <f t="shared" si="1"/>
        <v>0</v>
      </c>
      <c r="G33" s="81">
        <v>76247000.930000007</v>
      </c>
      <c r="H33" s="151">
        <v>128411167.19</v>
      </c>
      <c r="I33" s="150">
        <f t="shared" si="4"/>
        <v>168.41471221653725</v>
      </c>
      <c r="J33" s="99">
        <f t="shared" si="2"/>
        <v>52164166.25999999</v>
      </c>
      <c r="K33" s="11">
        <f t="shared" si="9"/>
        <v>76247000.930000007</v>
      </c>
      <c r="L33" s="11">
        <f t="shared" si="9"/>
        <v>128411167.19</v>
      </c>
      <c r="M33" s="155">
        <f t="shared" si="6"/>
        <v>168.41471221653725</v>
      </c>
      <c r="N33" s="100">
        <f t="shared" si="3"/>
        <v>52164166.25999999</v>
      </c>
    </row>
    <row r="34" spans="1:14" s="58" customFormat="1" ht="37.15" customHeight="1">
      <c r="A34" s="91">
        <v>30000000</v>
      </c>
      <c r="B34" s="194" t="s">
        <v>544</v>
      </c>
      <c r="C34" s="80">
        <f>C35+C36</f>
        <v>0</v>
      </c>
      <c r="D34" s="80">
        <f>D35+D36</f>
        <v>0</v>
      </c>
      <c r="E34" s="270">
        <f>IF(C34=0,0,D34/C34*100)</f>
        <v>0</v>
      </c>
      <c r="F34" s="80">
        <f>F35+F36</f>
        <v>0</v>
      </c>
      <c r="G34" s="80">
        <f>G35+G36</f>
        <v>0</v>
      </c>
      <c r="H34" s="80">
        <f>H35+H36</f>
        <v>5490639.6600000001</v>
      </c>
      <c r="I34" s="149">
        <f>IF(G34=0,0,H34/G34*100)</f>
        <v>0</v>
      </c>
      <c r="J34" s="80">
        <f>J35+J36</f>
        <v>5490639.6600000001</v>
      </c>
      <c r="K34" s="80">
        <f>K35+K36</f>
        <v>0</v>
      </c>
      <c r="L34" s="80">
        <f>L35+L36</f>
        <v>5490639.6600000001</v>
      </c>
      <c r="M34" s="80">
        <f>M35+M36</f>
        <v>0</v>
      </c>
      <c r="N34" s="13">
        <f>N35</f>
        <v>5291432.66</v>
      </c>
    </row>
    <row r="35" spans="1:14" s="58" customFormat="1" ht="76.900000000000006" customHeight="1">
      <c r="A35" s="10">
        <v>31030000</v>
      </c>
      <c r="B35" s="200" t="s">
        <v>546</v>
      </c>
      <c r="C35" s="81"/>
      <c r="D35" s="81"/>
      <c r="E35" s="155">
        <f>IF(C35=0,0,D35/C35*100)</f>
        <v>0</v>
      </c>
      <c r="F35" s="98">
        <f>D35-C35</f>
        <v>0</v>
      </c>
      <c r="G35" s="81"/>
      <c r="H35" s="81">
        <v>5291432.66</v>
      </c>
      <c r="I35" s="150">
        <f>IF(G35=0,0,H35/G35*100)</f>
        <v>0</v>
      </c>
      <c r="J35" s="99">
        <f>H35-G35</f>
        <v>5291432.66</v>
      </c>
      <c r="K35" s="11">
        <f>C35+G35</f>
        <v>0</v>
      </c>
      <c r="L35" s="11">
        <f>D35+H35</f>
        <v>5291432.66</v>
      </c>
      <c r="M35" s="155">
        <f>IF(K35=0,0,L35/K35*100)</f>
        <v>0</v>
      </c>
      <c r="N35" s="100">
        <f>L35-K35</f>
        <v>5291432.66</v>
      </c>
    </row>
    <row r="36" spans="1:14" s="58" customFormat="1" ht="31.15" customHeight="1">
      <c r="A36" s="10">
        <v>33010000</v>
      </c>
      <c r="B36" s="269" t="s">
        <v>657</v>
      </c>
      <c r="C36" s="81"/>
      <c r="D36" s="81"/>
      <c r="E36" s="155">
        <f>IF(C36=0,0,D36/C36*100)</f>
        <v>0</v>
      </c>
      <c r="F36" s="98">
        <f>D36-C36</f>
        <v>0</v>
      </c>
      <c r="G36" s="81"/>
      <c r="H36" s="81">
        <v>199207</v>
      </c>
      <c r="I36" s="150">
        <f>IF(G36=0,0,H36/G36*100)</f>
        <v>0</v>
      </c>
      <c r="J36" s="99">
        <f>H36-G36</f>
        <v>199207</v>
      </c>
      <c r="K36" s="11">
        <f>C36+G36</f>
        <v>0</v>
      </c>
      <c r="L36" s="11">
        <f>D36+H36</f>
        <v>199207</v>
      </c>
      <c r="M36" s="155">
        <f>IF(K36=0,0,L36/K36*100)</f>
        <v>0</v>
      </c>
      <c r="N36" s="100">
        <f>L36-K36</f>
        <v>199207</v>
      </c>
    </row>
    <row r="37" spans="1:14" s="58" customFormat="1" ht="62.45" customHeight="1">
      <c r="A37" s="158">
        <v>42000000</v>
      </c>
      <c r="B37" s="201" t="s">
        <v>384</v>
      </c>
      <c r="C37" s="80"/>
      <c r="D37" s="80"/>
      <c r="E37" s="154">
        <f>IF(C37=0,0,D37/C37*100)</f>
        <v>0</v>
      </c>
      <c r="F37" s="93">
        <f>D37-C37</f>
        <v>0</v>
      </c>
      <c r="G37" s="80">
        <v>3891510</v>
      </c>
      <c r="H37" s="185"/>
      <c r="I37" s="149">
        <f>IF(G37=0,0,H37/G37*100)</f>
        <v>0</v>
      </c>
      <c r="J37" s="94">
        <f>H37-G37</f>
        <v>-3891510</v>
      </c>
      <c r="K37" s="9">
        <f t="shared" si="9"/>
        <v>3891510</v>
      </c>
      <c r="L37" s="9">
        <f t="shared" si="9"/>
        <v>0</v>
      </c>
      <c r="M37" s="154">
        <f>IF(K37=0,0,L37/K37*100)</f>
        <v>0</v>
      </c>
      <c r="N37" s="95">
        <f>L37-K37</f>
        <v>-3891510</v>
      </c>
    </row>
    <row r="38" spans="1:14" s="2" customFormat="1" ht="36.6" customHeight="1">
      <c r="A38" s="91"/>
      <c r="B38" s="198" t="s">
        <v>112</v>
      </c>
      <c r="C38" s="80">
        <f>C7+C19+C37+C34</f>
        <v>1116062915.5899999</v>
      </c>
      <c r="D38" s="13">
        <f>D7+D19+D37+D34</f>
        <v>1495865941.22</v>
      </c>
      <c r="E38" s="154">
        <f t="shared" si="5"/>
        <v>134.03061066940117</v>
      </c>
      <c r="F38" s="13">
        <f>F7+F19+F37+F34</f>
        <v>379803025.63000005</v>
      </c>
      <c r="G38" s="80">
        <f>G7+G19+G37+G34</f>
        <v>149198528.78999999</v>
      </c>
      <c r="H38" s="13">
        <f>H7+H19+H37+H34</f>
        <v>218889627.35999998</v>
      </c>
      <c r="I38" s="149">
        <f t="shared" si="4"/>
        <v>146.71031218283102</v>
      </c>
      <c r="J38" s="13">
        <f>J7+J19+J37+J34</f>
        <v>69691098.570000008</v>
      </c>
      <c r="K38" s="13">
        <f>K7+K19+K37+K34</f>
        <v>1265261444.3799999</v>
      </c>
      <c r="L38" s="13">
        <f>L7+L19+L37+L34</f>
        <v>1714755568.5800002</v>
      </c>
      <c r="M38" s="154">
        <f t="shared" si="6"/>
        <v>135.52579004098715</v>
      </c>
      <c r="N38" s="13">
        <f>N7+N19+N37+N34</f>
        <v>449294917.20000017</v>
      </c>
    </row>
    <row r="39" spans="1:14" s="2" customFormat="1" ht="34.9" customHeight="1">
      <c r="A39" s="91">
        <v>40000000</v>
      </c>
      <c r="B39" s="196" t="s">
        <v>141</v>
      </c>
      <c r="C39" s="181">
        <f>C40</f>
        <v>797085807</v>
      </c>
      <c r="D39" s="181">
        <f t="shared" ref="D39:L39" si="10">D40</f>
        <v>793342975</v>
      </c>
      <c r="E39" s="154">
        <f t="shared" si="5"/>
        <v>99.530435498019102</v>
      </c>
      <c r="F39" s="93">
        <f t="shared" si="1"/>
        <v>-3742832</v>
      </c>
      <c r="G39" s="181">
        <f t="shared" si="10"/>
        <v>153537834</v>
      </c>
      <c r="H39" s="181">
        <f t="shared" si="10"/>
        <v>52241126</v>
      </c>
      <c r="I39" s="149">
        <f t="shared" si="4"/>
        <v>34.02492052870825</v>
      </c>
      <c r="J39" s="94">
        <f t="shared" si="2"/>
        <v>-101296708</v>
      </c>
      <c r="K39" s="9">
        <f t="shared" si="10"/>
        <v>950623641</v>
      </c>
      <c r="L39" s="9">
        <f t="shared" si="10"/>
        <v>845584101</v>
      </c>
      <c r="M39" s="154">
        <f t="shared" si="6"/>
        <v>88.950459943379428</v>
      </c>
      <c r="N39" s="95">
        <f t="shared" si="3"/>
        <v>-105039540</v>
      </c>
    </row>
    <row r="40" spans="1:14" s="2" customFormat="1" ht="32.450000000000003" customHeight="1">
      <c r="A40" s="91">
        <v>41000000</v>
      </c>
      <c r="B40" s="196" t="s">
        <v>142</v>
      </c>
      <c r="C40" s="181">
        <f>C41+C45+C64</f>
        <v>797085807</v>
      </c>
      <c r="D40" s="181">
        <f>D41+D45+D64</f>
        <v>793342975</v>
      </c>
      <c r="E40" s="154">
        <f t="shared" si="5"/>
        <v>99.530435498019102</v>
      </c>
      <c r="F40" s="93">
        <f t="shared" si="1"/>
        <v>-3742832</v>
      </c>
      <c r="G40" s="181">
        <f>G41+G45+G64</f>
        <v>153537834</v>
      </c>
      <c r="H40" s="181">
        <f>H41+H45+H64</f>
        <v>52241126</v>
      </c>
      <c r="I40" s="149">
        <f t="shared" si="4"/>
        <v>34.02492052870825</v>
      </c>
      <c r="J40" s="94">
        <f t="shared" si="2"/>
        <v>-101296708</v>
      </c>
      <c r="K40" s="9">
        <f>K41+K45+K64</f>
        <v>950623641</v>
      </c>
      <c r="L40" s="9">
        <f>L41+L45+L64</f>
        <v>845584101</v>
      </c>
      <c r="M40" s="154">
        <f t="shared" si="6"/>
        <v>88.950459943379428</v>
      </c>
      <c r="N40" s="95">
        <f t="shared" si="3"/>
        <v>-105039540</v>
      </c>
    </row>
    <row r="41" spans="1:14" s="2" customFormat="1" ht="48" customHeight="1">
      <c r="A41" s="91">
        <v>41020000</v>
      </c>
      <c r="B41" s="196" t="s">
        <v>143</v>
      </c>
      <c r="C41" s="181">
        <f>SUM(C42:C44)</f>
        <v>376197709</v>
      </c>
      <c r="D41" s="181">
        <f>SUM(D42:D44)</f>
        <v>253532336</v>
      </c>
      <c r="E41" s="154">
        <f t="shared" si="5"/>
        <v>67.393375859181532</v>
      </c>
      <c r="F41" s="9">
        <f>SUM(F42:F44)</f>
        <v>-122665373</v>
      </c>
      <c r="G41" s="181">
        <f>SUM(G42:G44)</f>
        <v>0</v>
      </c>
      <c r="H41" s="181">
        <f>SUM(H42:H44)</f>
        <v>0</v>
      </c>
      <c r="I41" s="149">
        <f t="shared" si="4"/>
        <v>0</v>
      </c>
      <c r="J41" s="9">
        <f>SUM(J42:J44)</f>
        <v>0</v>
      </c>
      <c r="K41" s="9">
        <f>SUM(K42:K44)</f>
        <v>376197709</v>
      </c>
      <c r="L41" s="9">
        <f>SUM(L42:L44)</f>
        <v>253532336</v>
      </c>
      <c r="M41" s="154">
        <f t="shared" si="6"/>
        <v>67.393375859181532</v>
      </c>
      <c r="N41" s="95">
        <f t="shared" si="3"/>
        <v>-122665373</v>
      </c>
    </row>
    <row r="42" spans="1:14" s="58" customFormat="1" ht="36.6" customHeight="1">
      <c r="A42" s="96">
        <v>41020100</v>
      </c>
      <c r="B42" s="202" t="s">
        <v>144</v>
      </c>
      <c r="C42" s="127">
        <v>242177400</v>
      </c>
      <c r="D42" s="261">
        <v>137713500</v>
      </c>
      <c r="E42" s="155">
        <f t="shared" si="5"/>
        <v>56.864719829348246</v>
      </c>
      <c r="F42" s="98">
        <f t="shared" si="1"/>
        <v>-104463900</v>
      </c>
      <c r="G42" s="81"/>
      <c r="H42" s="81"/>
      <c r="I42" s="150">
        <f t="shared" si="4"/>
        <v>0</v>
      </c>
      <c r="J42" s="99">
        <f t="shared" si="2"/>
        <v>0</v>
      </c>
      <c r="K42" s="11">
        <f t="shared" ref="K42:L44" si="11">C42+G42</f>
        <v>242177400</v>
      </c>
      <c r="L42" s="11">
        <f t="shared" si="11"/>
        <v>137713500</v>
      </c>
      <c r="M42" s="155">
        <f t="shared" si="6"/>
        <v>56.864719829348246</v>
      </c>
      <c r="N42" s="100">
        <f t="shared" si="3"/>
        <v>-104463900</v>
      </c>
    </row>
    <row r="43" spans="1:14" s="58" customFormat="1" ht="91.9" customHeight="1">
      <c r="A43" s="144">
        <v>41020200</v>
      </c>
      <c r="B43" s="203" t="s">
        <v>145</v>
      </c>
      <c r="C43" s="127">
        <v>101822400</v>
      </c>
      <c r="D43" s="261">
        <v>100811700</v>
      </c>
      <c r="E43" s="155">
        <f t="shared" si="5"/>
        <v>99.007389336727485</v>
      </c>
      <c r="F43" s="98">
        <f t="shared" si="1"/>
        <v>-1010700</v>
      </c>
      <c r="G43" s="81"/>
      <c r="H43" s="81"/>
      <c r="I43" s="150">
        <f t="shared" si="4"/>
        <v>0</v>
      </c>
      <c r="J43" s="99">
        <f t="shared" si="2"/>
        <v>0</v>
      </c>
      <c r="K43" s="11">
        <f t="shared" si="11"/>
        <v>101822400</v>
      </c>
      <c r="L43" s="11">
        <f t="shared" si="11"/>
        <v>100811700</v>
      </c>
      <c r="M43" s="155">
        <f t="shared" si="6"/>
        <v>99.007389336727485</v>
      </c>
      <c r="N43" s="100">
        <f t="shared" si="3"/>
        <v>-1010700</v>
      </c>
    </row>
    <row r="44" spans="1:14" s="58" customFormat="1" ht="167.45" customHeight="1">
      <c r="A44" s="102">
        <v>41021300</v>
      </c>
      <c r="B44" s="204" t="s">
        <v>398</v>
      </c>
      <c r="C44" s="127">
        <v>32197909</v>
      </c>
      <c r="D44" s="261">
        <v>15007136</v>
      </c>
      <c r="E44" s="155">
        <f>IF(C44=0,0,D44/C44*100)</f>
        <v>46.609039114931342</v>
      </c>
      <c r="F44" s="98">
        <f>D44-C44</f>
        <v>-17190773</v>
      </c>
      <c r="G44" s="81"/>
      <c r="H44" s="81"/>
      <c r="I44" s="150">
        <f>IF(G44=0,0,H44/G44*100)</f>
        <v>0</v>
      </c>
      <c r="J44" s="99">
        <f>H44-G44</f>
        <v>0</v>
      </c>
      <c r="K44" s="11">
        <f t="shared" si="11"/>
        <v>32197909</v>
      </c>
      <c r="L44" s="11">
        <f t="shared" si="11"/>
        <v>15007136</v>
      </c>
      <c r="M44" s="155">
        <f>IF(K44=0,0,L44/K44*100)</f>
        <v>46.609039114931342</v>
      </c>
      <c r="N44" s="100">
        <f t="shared" ref="N44:N50" si="12">L44-K44</f>
        <v>-17190773</v>
      </c>
    </row>
    <row r="45" spans="1:14" s="2" customFormat="1" ht="39.6" customHeight="1">
      <c r="A45" s="91">
        <v>41030000</v>
      </c>
      <c r="B45" s="268" t="s">
        <v>146</v>
      </c>
      <c r="C45" s="181">
        <f>SUM(C46:C63)</f>
        <v>412086126</v>
      </c>
      <c r="D45" s="181">
        <f>SUM(D46:D63)</f>
        <v>536735733</v>
      </c>
      <c r="E45" s="154">
        <f t="shared" si="5"/>
        <v>130.24843573598011</v>
      </c>
      <c r="F45" s="181">
        <f>SUM(F46:F62)</f>
        <v>126501677</v>
      </c>
      <c r="G45" s="181">
        <f>SUM(G46:G63)</f>
        <v>0</v>
      </c>
      <c r="H45" s="181">
        <f>SUM(H46:H63)</f>
        <v>0</v>
      </c>
      <c r="I45" s="149">
        <f t="shared" si="4"/>
        <v>0</v>
      </c>
      <c r="J45" s="181">
        <f>SUM(J47:J62)</f>
        <v>0</v>
      </c>
      <c r="K45" s="181">
        <f>SUM(K46:K63)</f>
        <v>412086126</v>
      </c>
      <c r="L45" s="181">
        <f>SUM(L46:L63)</f>
        <v>536735733</v>
      </c>
      <c r="M45" s="154">
        <f t="shared" si="6"/>
        <v>130.24843573598011</v>
      </c>
      <c r="N45" s="95">
        <f t="shared" si="12"/>
        <v>124649607</v>
      </c>
    </row>
    <row r="46" spans="1:14" s="2" customFormat="1" ht="381.6" customHeight="1">
      <c r="A46" s="96">
        <v>41030500</v>
      </c>
      <c r="B46" s="356" t="s">
        <v>870</v>
      </c>
      <c r="C46" s="180">
        <v>23778475</v>
      </c>
      <c r="D46" s="180"/>
      <c r="E46" s="155">
        <f>IF(C46=0,0,D46/C46*100)</f>
        <v>0</v>
      </c>
      <c r="F46" s="180"/>
      <c r="G46" s="180"/>
      <c r="H46" s="180"/>
      <c r="I46" s="150"/>
      <c r="J46" s="99">
        <f>H46-G46</f>
        <v>0</v>
      </c>
      <c r="K46" s="11">
        <f>C46+G46</f>
        <v>23778475</v>
      </c>
      <c r="L46" s="11">
        <f>D46+H46</f>
        <v>0</v>
      </c>
      <c r="M46" s="155">
        <f>IF(K46=0,0,L46/K46*100)</f>
        <v>0</v>
      </c>
      <c r="N46" s="100">
        <f t="shared" si="12"/>
        <v>-23778475</v>
      </c>
    </row>
    <row r="47" spans="1:14" s="2" customFormat="1" ht="352.15" customHeight="1">
      <c r="A47" s="10">
        <v>41030800</v>
      </c>
      <c r="B47" s="357" t="s">
        <v>652</v>
      </c>
      <c r="C47" s="181"/>
      <c r="D47" s="261">
        <v>49255411</v>
      </c>
      <c r="E47" s="155">
        <f>IF(C47=0,0,D47/C47*100)</f>
        <v>0</v>
      </c>
      <c r="F47" s="98">
        <f>D47-C47</f>
        <v>49255411</v>
      </c>
      <c r="G47" s="181"/>
      <c r="H47" s="181"/>
      <c r="I47" s="150">
        <f t="shared" si="4"/>
        <v>0</v>
      </c>
      <c r="J47" s="9"/>
      <c r="K47" s="11">
        <f t="shared" ref="K47:L50" si="13">C47+G47</f>
        <v>0</v>
      </c>
      <c r="L47" s="11">
        <f t="shared" si="13"/>
        <v>49255411</v>
      </c>
      <c r="M47" s="155">
        <f>IF(K47=0,0,L47/K47*100)</f>
        <v>0</v>
      </c>
      <c r="N47" s="100">
        <f t="shared" si="12"/>
        <v>49255411</v>
      </c>
    </row>
    <row r="48" spans="1:14" s="2" customFormat="1" ht="110.25">
      <c r="A48" s="10">
        <v>41030900</v>
      </c>
      <c r="B48" s="225" t="s">
        <v>579</v>
      </c>
      <c r="C48" s="180"/>
      <c r="D48" s="261">
        <v>26043098</v>
      </c>
      <c r="E48" s="155">
        <f t="shared" si="5"/>
        <v>0</v>
      </c>
      <c r="F48" s="98">
        <f t="shared" si="1"/>
        <v>26043098</v>
      </c>
      <c r="G48" s="180"/>
      <c r="H48" s="180"/>
      <c r="I48" s="150">
        <f t="shared" si="4"/>
        <v>0</v>
      </c>
      <c r="J48" s="99"/>
      <c r="K48" s="11">
        <f t="shared" si="13"/>
        <v>0</v>
      </c>
      <c r="L48" s="11">
        <f t="shared" si="13"/>
        <v>26043098</v>
      </c>
      <c r="M48" s="155">
        <f>IF(K48=0,0,L48/K48*100)</f>
        <v>0</v>
      </c>
      <c r="N48" s="100">
        <f t="shared" si="12"/>
        <v>26043098</v>
      </c>
    </row>
    <row r="49" spans="1:14" s="2" customFormat="1" ht="78.75">
      <c r="A49" s="75">
        <v>41031900</v>
      </c>
      <c r="B49" s="225" t="s">
        <v>580</v>
      </c>
      <c r="C49" s="180">
        <v>66647000</v>
      </c>
      <c r="D49" s="261">
        <v>169309000</v>
      </c>
      <c r="E49" s="155">
        <f>IF(C49=0,0,D49/C49*100)</f>
        <v>254.03844134019536</v>
      </c>
      <c r="F49" s="98">
        <f>D49-C49</f>
        <v>102662000</v>
      </c>
      <c r="G49" s="180"/>
      <c r="H49" s="180"/>
      <c r="I49" s="150">
        <f>IF(G49=0,0,H49/G49*100)</f>
        <v>0</v>
      </c>
      <c r="J49" s="99"/>
      <c r="K49" s="11">
        <f t="shared" si="13"/>
        <v>66647000</v>
      </c>
      <c r="L49" s="11">
        <f t="shared" si="13"/>
        <v>169309000</v>
      </c>
      <c r="M49" s="155">
        <f>IF(K49=0,0,L49/K49*100)</f>
        <v>254.03844134019536</v>
      </c>
      <c r="N49" s="100">
        <f t="shared" si="12"/>
        <v>102662000</v>
      </c>
    </row>
    <row r="50" spans="1:14" s="2" customFormat="1" ht="85.9" customHeight="1">
      <c r="A50" s="96">
        <v>41032900</v>
      </c>
      <c r="B50" s="205" t="s">
        <v>37</v>
      </c>
      <c r="C50" s="180">
        <v>998000</v>
      </c>
      <c r="D50" s="261">
        <v>895968</v>
      </c>
      <c r="E50" s="155">
        <f t="shared" si="5"/>
        <v>89.776352705410829</v>
      </c>
      <c r="F50" s="98">
        <f t="shared" si="1"/>
        <v>-102032</v>
      </c>
      <c r="G50" s="181"/>
      <c r="H50" s="181"/>
      <c r="I50" s="150">
        <f t="shared" si="4"/>
        <v>0</v>
      </c>
      <c r="J50" s="99"/>
      <c r="K50" s="11">
        <f t="shared" si="13"/>
        <v>998000</v>
      </c>
      <c r="L50" s="11">
        <f t="shared" si="13"/>
        <v>895968</v>
      </c>
      <c r="M50" s="155">
        <f>IF(K50=0,0,L50/K50*100)</f>
        <v>89.776352705410829</v>
      </c>
      <c r="N50" s="100">
        <f t="shared" si="12"/>
        <v>-102032</v>
      </c>
    </row>
    <row r="51" spans="1:14" s="58" customFormat="1" ht="66.599999999999994" customHeight="1">
      <c r="A51" s="96">
        <v>41033000</v>
      </c>
      <c r="B51" s="202" t="s">
        <v>147</v>
      </c>
      <c r="C51" s="180">
        <v>49656600</v>
      </c>
      <c r="D51" s="261">
        <v>17848500</v>
      </c>
      <c r="E51" s="155">
        <f t="shared" si="5"/>
        <v>35.94386244728797</v>
      </c>
      <c r="F51" s="98">
        <f t="shared" si="1"/>
        <v>-31808100</v>
      </c>
      <c r="G51" s="81"/>
      <c r="H51" s="81"/>
      <c r="I51" s="150">
        <f t="shared" si="4"/>
        <v>0</v>
      </c>
      <c r="J51" s="99">
        <f t="shared" si="2"/>
        <v>0</v>
      </c>
      <c r="K51" s="11">
        <f t="shared" ref="K51:L56" si="14">C51+G51</f>
        <v>49656600</v>
      </c>
      <c r="L51" s="11">
        <f t="shared" si="14"/>
        <v>17848500</v>
      </c>
      <c r="M51" s="155">
        <f t="shared" si="6"/>
        <v>35.94386244728797</v>
      </c>
      <c r="N51" s="100">
        <f t="shared" si="3"/>
        <v>-31808100</v>
      </c>
    </row>
    <row r="52" spans="1:14" s="58" customFormat="1" ht="157.5">
      <c r="A52" s="134">
        <v>41033600</v>
      </c>
      <c r="B52" s="71" t="s">
        <v>654</v>
      </c>
      <c r="C52" s="180"/>
      <c r="D52" s="261">
        <v>9270200</v>
      </c>
      <c r="E52" s="155">
        <f>IF(C52=0,0,D52/C52*100)</f>
        <v>0</v>
      </c>
      <c r="F52" s="98">
        <f>D52-C52</f>
        <v>9270200</v>
      </c>
      <c r="G52" s="81"/>
      <c r="H52" s="81"/>
      <c r="I52" s="150">
        <f>IF(G52=0,0,H52/G52*100)</f>
        <v>0</v>
      </c>
      <c r="J52" s="99">
        <f>H52-G52</f>
        <v>0</v>
      </c>
      <c r="K52" s="11">
        <f>C52+G52</f>
        <v>0</v>
      </c>
      <c r="L52" s="11">
        <f>D52+H52</f>
        <v>9270200</v>
      </c>
      <c r="M52" s="155">
        <f>IF(K52=0,0,L52/K52*100)</f>
        <v>0</v>
      </c>
      <c r="N52" s="100">
        <f>L52-K52</f>
        <v>9270200</v>
      </c>
    </row>
    <row r="53" spans="1:14" s="58" customFormat="1" ht="126">
      <c r="A53" s="157">
        <v>41033800</v>
      </c>
      <c r="B53" s="71" t="s">
        <v>655</v>
      </c>
      <c r="C53" s="180">
        <v>8571500</v>
      </c>
      <c r="D53" s="261">
        <v>15913000</v>
      </c>
      <c r="E53" s="155">
        <f>IF(C53=0,0,D53/C53*100)</f>
        <v>185.65011958233683</v>
      </c>
      <c r="F53" s="98">
        <f>D53-C53</f>
        <v>7341500</v>
      </c>
      <c r="G53" s="81"/>
      <c r="H53" s="81"/>
      <c r="I53" s="150">
        <f>IF(G53=0,0,H53/G53*100)</f>
        <v>0</v>
      </c>
      <c r="J53" s="99">
        <f>H53-G53</f>
        <v>0</v>
      </c>
      <c r="K53" s="11">
        <f>C53+G53</f>
        <v>8571500</v>
      </c>
      <c r="L53" s="11">
        <f>D53+H53</f>
        <v>15913000</v>
      </c>
      <c r="M53" s="155">
        <f>IF(K53=0,0,L53/K53*100)</f>
        <v>185.65011958233683</v>
      </c>
      <c r="N53" s="100">
        <f>L53-K53</f>
        <v>7341500</v>
      </c>
    </row>
    <row r="54" spans="1:14" s="58" customFormat="1" ht="40.15" customHeight="1">
      <c r="A54" s="96">
        <v>41033900</v>
      </c>
      <c r="B54" s="202" t="s">
        <v>100</v>
      </c>
      <c r="C54" s="180">
        <v>142965100</v>
      </c>
      <c r="D54" s="261">
        <v>158138900</v>
      </c>
      <c r="E54" s="155">
        <f t="shared" si="5"/>
        <v>110.61363927280155</v>
      </c>
      <c r="F54" s="98">
        <f t="shared" si="1"/>
        <v>15173800</v>
      </c>
      <c r="G54" s="81"/>
      <c r="H54" s="81"/>
      <c r="I54" s="150">
        <f t="shared" si="4"/>
        <v>0</v>
      </c>
      <c r="J54" s="99">
        <f t="shared" si="2"/>
        <v>0</v>
      </c>
      <c r="K54" s="11">
        <f t="shared" si="14"/>
        <v>142965100</v>
      </c>
      <c r="L54" s="11">
        <f t="shared" si="14"/>
        <v>158138900</v>
      </c>
      <c r="M54" s="155">
        <f t="shared" si="6"/>
        <v>110.61363927280155</v>
      </c>
      <c r="N54" s="100">
        <f t="shared" si="3"/>
        <v>15173800</v>
      </c>
    </row>
    <row r="55" spans="1:14" s="58" customFormat="1" ht="123.6" customHeight="1">
      <c r="A55" s="96">
        <v>41034400</v>
      </c>
      <c r="B55" s="359" t="s">
        <v>889</v>
      </c>
      <c r="C55" s="180">
        <v>4616460</v>
      </c>
      <c r="D55" s="261"/>
      <c r="E55" s="155">
        <f t="shared" si="5"/>
        <v>0</v>
      </c>
      <c r="F55" s="98"/>
      <c r="G55" s="81"/>
      <c r="H55" s="81"/>
      <c r="I55" s="150">
        <f>IF(G55=0,0,H55/G55*100)</f>
        <v>0</v>
      </c>
      <c r="J55" s="99">
        <f>H55-G55</f>
        <v>0</v>
      </c>
      <c r="K55" s="11">
        <f>C55+G55</f>
        <v>4616460</v>
      </c>
      <c r="L55" s="11">
        <f>D55+H55</f>
        <v>0</v>
      </c>
      <c r="M55" s="155">
        <f>IF(K55=0,0,L55/K55*100)</f>
        <v>0</v>
      </c>
      <c r="N55" s="100">
        <f>L55-K55</f>
        <v>-4616460</v>
      </c>
    </row>
    <row r="56" spans="1:14" s="58" customFormat="1" ht="73.150000000000006" customHeight="1">
      <c r="A56" s="96">
        <v>41035400</v>
      </c>
      <c r="B56" s="202" t="s">
        <v>101</v>
      </c>
      <c r="C56" s="127">
        <v>8276000</v>
      </c>
      <c r="D56" s="261">
        <v>6300</v>
      </c>
      <c r="E56" s="155">
        <f t="shared" ref="E56:E99" si="15">IF(C56=0,0,D56/C56*100)</f>
        <v>7.6123731271145481E-2</v>
      </c>
      <c r="F56" s="98">
        <f t="shared" si="1"/>
        <v>-8269700</v>
      </c>
      <c r="G56" s="81"/>
      <c r="H56" s="81"/>
      <c r="I56" s="150">
        <f t="shared" si="4"/>
        <v>0</v>
      </c>
      <c r="J56" s="99">
        <f t="shared" si="2"/>
        <v>0</v>
      </c>
      <c r="K56" s="11">
        <f t="shared" si="14"/>
        <v>8276000</v>
      </c>
      <c r="L56" s="11">
        <f t="shared" si="14"/>
        <v>6300</v>
      </c>
      <c r="M56" s="155">
        <f t="shared" si="6"/>
        <v>7.6123731271145481E-2</v>
      </c>
      <c r="N56" s="100">
        <f t="shared" si="3"/>
        <v>-8269700</v>
      </c>
    </row>
    <row r="57" spans="1:14" s="58" customFormat="1" ht="120" customHeight="1">
      <c r="A57" s="96">
        <v>41035800</v>
      </c>
      <c r="B57" s="225" t="s">
        <v>542</v>
      </c>
      <c r="C57" s="127"/>
      <c r="D57" s="261">
        <v>15260900</v>
      </c>
      <c r="E57" s="155">
        <f t="shared" si="15"/>
        <v>0</v>
      </c>
      <c r="F57" s="98">
        <f t="shared" si="1"/>
        <v>15260900</v>
      </c>
      <c r="G57" s="81"/>
      <c r="H57" s="81"/>
      <c r="I57" s="150">
        <f t="shared" ref="I57:I62" si="16">IF(G57=0,0,H57/G57*100)</f>
        <v>0</v>
      </c>
      <c r="J57" s="99">
        <f t="shared" ref="J57:J62" si="17">H57-G57</f>
        <v>0</v>
      </c>
      <c r="K57" s="11">
        <f t="shared" ref="K57:L62" si="18">C57+G57</f>
        <v>0</v>
      </c>
      <c r="L57" s="11">
        <f t="shared" si="18"/>
        <v>15260900</v>
      </c>
      <c r="M57" s="155">
        <f t="shared" ref="M57:M62" si="19">IF(K57=0,0,L57/K57*100)</f>
        <v>0</v>
      </c>
      <c r="N57" s="100">
        <f t="shared" ref="N57:N66" si="20">L57-K57</f>
        <v>15260900</v>
      </c>
    </row>
    <row r="58" spans="1:14" s="58" customFormat="1" ht="99.6" customHeight="1">
      <c r="A58" s="96">
        <v>41036000</v>
      </c>
      <c r="B58" s="225" t="s">
        <v>582</v>
      </c>
      <c r="C58" s="127"/>
      <c r="D58" s="261">
        <v>422700</v>
      </c>
      <c r="E58" s="155">
        <f>IF(C58=0,0,D58/C58*100)</f>
        <v>0</v>
      </c>
      <c r="F58" s="98">
        <f>D58-C58</f>
        <v>422700</v>
      </c>
      <c r="G58" s="81"/>
      <c r="H58" s="81"/>
      <c r="I58" s="150">
        <f t="shared" si="16"/>
        <v>0</v>
      </c>
      <c r="J58" s="99">
        <f t="shared" si="17"/>
        <v>0</v>
      </c>
      <c r="K58" s="11">
        <f>C58+G58</f>
        <v>0</v>
      </c>
      <c r="L58" s="11">
        <f>D58+H58</f>
        <v>422700</v>
      </c>
      <c r="M58" s="155">
        <f t="shared" si="19"/>
        <v>0</v>
      </c>
      <c r="N58" s="100">
        <f t="shared" si="20"/>
        <v>422700</v>
      </c>
    </row>
    <row r="59" spans="1:14" s="58" customFormat="1" ht="343.15" customHeight="1">
      <c r="A59" s="96">
        <v>41036100</v>
      </c>
      <c r="B59" s="358" t="s">
        <v>871</v>
      </c>
      <c r="C59" s="127">
        <v>31957840</v>
      </c>
      <c r="D59" s="261"/>
      <c r="E59" s="155">
        <f>IF(C59=0,0,D59/C59*100)</f>
        <v>0</v>
      </c>
      <c r="F59" s="98"/>
      <c r="G59" s="81"/>
      <c r="H59" s="81"/>
      <c r="I59" s="150">
        <f t="shared" si="16"/>
        <v>0</v>
      </c>
      <c r="J59" s="99">
        <f t="shared" si="17"/>
        <v>0</v>
      </c>
      <c r="K59" s="11">
        <f>C59+G59</f>
        <v>31957840</v>
      </c>
      <c r="L59" s="11">
        <f>D59+H59</f>
        <v>0</v>
      </c>
      <c r="M59" s="155">
        <f t="shared" si="19"/>
        <v>0</v>
      </c>
      <c r="N59" s="100">
        <f>L59-K59</f>
        <v>-31957840</v>
      </c>
    </row>
    <row r="60" spans="1:14" s="58" customFormat="1" ht="63">
      <c r="A60" s="96">
        <v>41036300</v>
      </c>
      <c r="B60" s="225" t="s">
        <v>583</v>
      </c>
      <c r="C60" s="127"/>
      <c r="D60" s="261">
        <v>4376400</v>
      </c>
      <c r="E60" s="155">
        <f t="shared" si="15"/>
        <v>0</v>
      </c>
      <c r="F60" s="98">
        <f t="shared" si="1"/>
        <v>4376400</v>
      </c>
      <c r="G60" s="81"/>
      <c r="H60" s="81"/>
      <c r="I60" s="150">
        <f t="shared" si="16"/>
        <v>0</v>
      </c>
      <c r="J60" s="99">
        <f t="shared" si="17"/>
        <v>0</v>
      </c>
      <c r="K60" s="11">
        <f t="shared" si="18"/>
        <v>0</v>
      </c>
      <c r="L60" s="11">
        <f t="shared" si="18"/>
        <v>4376400</v>
      </c>
      <c r="M60" s="155">
        <f t="shared" si="19"/>
        <v>0</v>
      </c>
      <c r="N60" s="100">
        <f t="shared" si="20"/>
        <v>4376400</v>
      </c>
    </row>
    <row r="61" spans="1:14" s="58" customFormat="1" ht="307.14999999999998" customHeight="1">
      <c r="A61" s="96">
        <v>41036400</v>
      </c>
      <c r="B61" s="101" t="s">
        <v>872</v>
      </c>
      <c r="C61" s="127">
        <v>5235251</v>
      </c>
      <c r="D61" s="261"/>
      <c r="E61" s="155">
        <f t="shared" si="15"/>
        <v>0</v>
      </c>
      <c r="F61" s="98"/>
      <c r="G61" s="81"/>
      <c r="H61" s="81"/>
      <c r="I61" s="150">
        <f>IF(G61=0,0,H61/G61*100)</f>
        <v>0</v>
      </c>
      <c r="J61" s="99">
        <f>H61-G61</f>
        <v>0</v>
      </c>
      <c r="K61" s="11">
        <f>C61+G61</f>
        <v>5235251</v>
      </c>
      <c r="L61" s="11">
        <f>D61+H61</f>
        <v>0</v>
      </c>
      <c r="M61" s="155">
        <f t="shared" si="19"/>
        <v>0</v>
      </c>
      <c r="N61" s="100">
        <f>L61-K61</f>
        <v>-5235251</v>
      </c>
    </row>
    <row r="62" spans="1:14" s="58" customFormat="1" ht="90" customHeight="1">
      <c r="A62" s="96">
        <v>41037200</v>
      </c>
      <c r="B62" s="202" t="s">
        <v>533</v>
      </c>
      <c r="C62" s="180">
        <v>69383900</v>
      </c>
      <c r="D62" s="261">
        <v>6259400</v>
      </c>
      <c r="E62" s="155">
        <f>IF(C62=0,0,D62/C62*100)</f>
        <v>9.0214012184382835</v>
      </c>
      <c r="F62" s="98">
        <f>D62-C62</f>
        <v>-63124500</v>
      </c>
      <c r="G62" s="81"/>
      <c r="H62" s="81"/>
      <c r="I62" s="150">
        <f t="shared" si="16"/>
        <v>0</v>
      </c>
      <c r="J62" s="99">
        <f t="shared" si="17"/>
        <v>0</v>
      </c>
      <c r="K62" s="11">
        <f t="shared" si="18"/>
        <v>69383900</v>
      </c>
      <c r="L62" s="11">
        <f t="shared" si="18"/>
        <v>6259400</v>
      </c>
      <c r="M62" s="155">
        <f t="shared" si="19"/>
        <v>9.0214012184382835</v>
      </c>
      <c r="N62" s="100">
        <f t="shared" si="20"/>
        <v>-63124500</v>
      </c>
    </row>
    <row r="63" spans="1:14" s="58" customFormat="1" ht="74.45" customHeight="1">
      <c r="A63" s="96">
        <v>41037800</v>
      </c>
      <c r="B63" s="225" t="s">
        <v>857</v>
      </c>
      <c r="C63" s="180"/>
      <c r="D63" s="261">
        <v>63735956</v>
      </c>
      <c r="E63" s="155">
        <f>IF(C63=0,0,D63/C63*100)</f>
        <v>0</v>
      </c>
      <c r="F63" s="98"/>
      <c r="G63" s="81"/>
      <c r="H63" s="81"/>
      <c r="I63" s="150">
        <f>IF(G63=0,0,H63/G63*100)</f>
        <v>0</v>
      </c>
      <c r="J63" s="99">
        <f>H63-G63</f>
        <v>0</v>
      </c>
      <c r="K63" s="11">
        <f>C63+G63</f>
        <v>0</v>
      </c>
      <c r="L63" s="11">
        <f>D63+H63</f>
        <v>63735956</v>
      </c>
      <c r="M63" s="155">
        <f>IF(K63=0,0,L63/K63*100)</f>
        <v>0</v>
      </c>
      <c r="N63" s="100">
        <f>L63-K63</f>
        <v>63735956</v>
      </c>
    </row>
    <row r="64" spans="1:14" s="58" customFormat="1" ht="51" customHeight="1">
      <c r="A64" s="85">
        <v>41050000</v>
      </c>
      <c r="B64" s="206" t="s">
        <v>102</v>
      </c>
      <c r="C64" s="80">
        <f>C66+C65</f>
        <v>8801972</v>
      </c>
      <c r="D64" s="80">
        <f>D66+D65</f>
        <v>3074906</v>
      </c>
      <c r="E64" s="156">
        <f>E66</f>
        <v>34.934285180639066</v>
      </c>
      <c r="F64" s="93">
        <f>D64-C64</f>
        <v>-5727066</v>
      </c>
      <c r="G64" s="80">
        <f>G66+G65</f>
        <v>153537834</v>
      </c>
      <c r="H64" s="80">
        <f>H66+H65</f>
        <v>52241126</v>
      </c>
      <c r="I64" s="13">
        <f>I66</f>
        <v>33.438745788220508</v>
      </c>
      <c r="J64" s="94">
        <f>H64-G64</f>
        <v>-101296708</v>
      </c>
      <c r="K64" s="80">
        <f>K66+K65</f>
        <v>162339806</v>
      </c>
      <c r="L64" s="80">
        <f>L66+L65</f>
        <v>55316032</v>
      </c>
      <c r="M64" s="156">
        <f>M66</f>
        <v>33.519833083944924</v>
      </c>
      <c r="N64" s="95">
        <f t="shared" si="20"/>
        <v>-107023774</v>
      </c>
    </row>
    <row r="65" spans="1:14" s="58" customFormat="1" ht="51" customHeight="1">
      <c r="A65" s="349">
        <v>41053400</v>
      </c>
      <c r="B65" s="300" t="s">
        <v>697</v>
      </c>
      <c r="C65" s="81"/>
      <c r="D65" s="12"/>
      <c r="E65" s="155">
        <f>IF(C65=0,0,D65/C65*100)</f>
        <v>0</v>
      </c>
      <c r="F65" s="98"/>
      <c r="G65" s="81"/>
      <c r="H65" s="12">
        <v>900000</v>
      </c>
      <c r="I65" s="150">
        <f>IF(G65=0,0,H65/G65*100)</f>
        <v>0</v>
      </c>
      <c r="J65" s="99">
        <f>H65-G65</f>
        <v>900000</v>
      </c>
      <c r="K65" s="11">
        <f>C65+G65</f>
        <v>0</v>
      </c>
      <c r="L65" s="11">
        <f>D65+H65</f>
        <v>900000</v>
      </c>
      <c r="M65" s="155">
        <f>IF(K65=0,0,L65/K65*100)</f>
        <v>0</v>
      </c>
      <c r="N65" s="100">
        <f>L65-K65</f>
        <v>900000</v>
      </c>
    </row>
    <row r="66" spans="1:14" s="58" customFormat="1" ht="39.6" customHeight="1">
      <c r="A66" s="102">
        <v>41053900</v>
      </c>
      <c r="B66" s="147" t="s">
        <v>103</v>
      </c>
      <c r="C66" s="127">
        <v>8801972</v>
      </c>
      <c r="D66" s="73">
        <v>3074906</v>
      </c>
      <c r="E66" s="155">
        <f>IF(C66=0,0,D66/C66*100)</f>
        <v>34.934285180639066</v>
      </c>
      <c r="F66" s="98">
        <f>D66-C66</f>
        <v>-5727066</v>
      </c>
      <c r="G66" s="180">
        <v>153537834</v>
      </c>
      <c r="H66" s="127">
        <v>51341126</v>
      </c>
      <c r="I66" s="150">
        <f>IF(G66=0,0,H66/G66*100)</f>
        <v>33.438745788220508</v>
      </c>
      <c r="J66" s="99">
        <f>H66-G66</f>
        <v>-102196708</v>
      </c>
      <c r="K66" s="11">
        <f>C66+G66</f>
        <v>162339806</v>
      </c>
      <c r="L66" s="11">
        <f>D66+H66</f>
        <v>54416032</v>
      </c>
      <c r="M66" s="155">
        <f>IF(K66=0,0,L66/K66*100)</f>
        <v>33.519833083944924</v>
      </c>
      <c r="N66" s="100">
        <f t="shared" si="20"/>
        <v>-107923774</v>
      </c>
    </row>
    <row r="67" spans="1:14" s="60" customFormat="1" ht="39.6" customHeight="1">
      <c r="A67" s="103"/>
      <c r="B67" s="207" t="s">
        <v>382</v>
      </c>
      <c r="C67" s="106">
        <f>C77+C78</f>
        <v>1494229719.7699997</v>
      </c>
      <c r="D67" s="106">
        <f>D77+D78</f>
        <v>1567643004.51</v>
      </c>
      <c r="E67" s="153">
        <f t="shared" si="15"/>
        <v>104.91311903174436</v>
      </c>
      <c r="F67" s="106">
        <f t="shared" si="1"/>
        <v>73413284.740000248</v>
      </c>
      <c r="G67" s="106">
        <f t="shared" ref="G67:L67" si="21">G77+G78</f>
        <v>373983025.91000003</v>
      </c>
      <c r="H67" s="106">
        <f t="shared" si="21"/>
        <v>479306815.5</v>
      </c>
      <c r="I67" s="148">
        <f t="shared" ref="I67:I106" si="22">IF(G67=0,0,H67/G67*100)</f>
        <v>128.16271923938774</v>
      </c>
      <c r="J67" s="107">
        <f t="shared" si="2"/>
        <v>105323789.58999997</v>
      </c>
      <c r="K67" s="105">
        <f t="shared" si="21"/>
        <v>1868212745.6799998</v>
      </c>
      <c r="L67" s="105">
        <f t="shared" si="21"/>
        <v>2046949820.0099998</v>
      </c>
      <c r="M67" s="153">
        <f t="shared" ref="M67:M108" si="23">IF(K67=0,0,L67/K67*100)</f>
        <v>109.56727625070037</v>
      </c>
      <c r="N67" s="105">
        <f t="shared" si="3"/>
        <v>178737074.32999992</v>
      </c>
    </row>
    <row r="68" spans="1:14" s="58" customFormat="1" ht="15.75">
      <c r="A68" s="108" t="s">
        <v>383</v>
      </c>
      <c r="B68" s="208" t="s">
        <v>335</v>
      </c>
      <c r="C68" s="127">
        <v>37034109.729999997</v>
      </c>
      <c r="D68" s="261">
        <v>47464733.549999997</v>
      </c>
      <c r="E68" s="155">
        <f t="shared" si="15"/>
        <v>128.16491039219048</v>
      </c>
      <c r="F68" s="98">
        <f t="shared" si="1"/>
        <v>10430623.82</v>
      </c>
      <c r="G68" s="127">
        <v>73885181.75</v>
      </c>
      <c r="H68" s="261">
        <v>32270060.18</v>
      </c>
      <c r="I68" s="150">
        <f t="shared" si="22"/>
        <v>43.675956958717229</v>
      </c>
      <c r="J68" s="99">
        <f t="shared" si="2"/>
        <v>-41615121.57</v>
      </c>
      <c r="K68" s="11">
        <f t="shared" ref="K68:K76" si="24">C68+G68</f>
        <v>110919291.47999999</v>
      </c>
      <c r="L68" s="11">
        <f t="shared" ref="L68:L76" si="25">D68+H68</f>
        <v>79734793.729999989</v>
      </c>
      <c r="M68" s="155">
        <f t="shared" si="23"/>
        <v>71.885415662231381</v>
      </c>
      <c r="N68" s="100">
        <f t="shared" si="3"/>
        <v>-31184497.75</v>
      </c>
    </row>
    <row r="69" spans="1:14" s="58" customFormat="1" ht="15.75">
      <c r="A69" s="108" t="s">
        <v>336</v>
      </c>
      <c r="B69" s="208" t="s">
        <v>337</v>
      </c>
      <c r="C69" s="127">
        <v>503778103.06</v>
      </c>
      <c r="D69" s="261">
        <v>534714474.84999996</v>
      </c>
      <c r="E69" s="155">
        <f t="shared" si="15"/>
        <v>106.14087265843617</v>
      </c>
      <c r="F69" s="98">
        <f t="shared" si="1"/>
        <v>30936371.789999962</v>
      </c>
      <c r="G69" s="127">
        <v>50673644.920000002</v>
      </c>
      <c r="H69" s="261">
        <v>196774433.12999997</v>
      </c>
      <c r="I69" s="150">
        <f t="shared" si="22"/>
        <v>388.31710929942705</v>
      </c>
      <c r="J69" s="99">
        <f t="shared" si="2"/>
        <v>146100788.20999998</v>
      </c>
      <c r="K69" s="11">
        <f t="shared" si="24"/>
        <v>554451747.98000002</v>
      </c>
      <c r="L69" s="11">
        <f t="shared" si="25"/>
        <v>731488907.9799999</v>
      </c>
      <c r="M69" s="155">
        <f t="shared" si="23"/>
        <v>131.9301292934847</v>
      </c>
      <c r="N69" s="100">
        <f t="shared" si="3"/>
        <v>177037159.99999988</v>
      </c>
    </row>
    <row r="70" spans="1:14" s="58" customFormat="1" ht="15.75">
      <c r="A70" s="108" t="s">
        <v>338</v>
      </c>
      <c r="B70" s="208" t="s">
        <v>339</v>
      </c>
      <c r="C70" s="127">
        <v>138905951.28999999</v>
      </c>
      <c r="D70" s="261">
        <v>120636959.55</v>
      </c>
      <c r="E70" s="155">
        <f t="shared" si="15"/>
        <v>86.847941668201798</v>
      </c>
      <c r="F70" s="98">
        <f t="shared" si="1"/>
        <v>-18268991.739999995</v>
      </c>
      <c r="G70" s="127">
        <v>3058961.68</v>
      </c>
      <c r="H70" s="261">
        <v>26357065.600000001</v>
      </c>
      <c r="I70" s="150">
        <f t="shared" si="22"/>
        <v>861.63438307602473</v>
      </c>
      <c r="J70" s="99">
        <f t="shared" si="2"/>
        <v>23298103.920000002</v>
      </c>
      <c r="K70" s="11">
        <f t="shared" si="24"/>
        <v>141964912.97</v>
      </c>
      <c r="L70" s="11">
        <f t="shared" si="25"/>
        <v>146994025.15000001</v>
      </c>
      <c r="M70" s="155">
        <f t="shared" si="23"/>
        <v>103.54250361923074</v>
      </c>
      <c r="N70" s="100">
        <f t="shared" si="3"/>
        <v>5029112.1800000072</v>
      </c>
    </row>
    <row r="71" spans="1:14" s="58" customFormat="1" ht="31.5">
      <c r="A71" s="108" t="s">
        <v>340</v>
      </c>
      <c r="B71" s="208" t="s">
        <v>217</v>
      </c>
      <c r="C71" s="127">
        <v>227228520.12</v>
      </c>
      <c r="D71" s="261">
        <v>272848567.38999999</v>
      </c>
      <c r="E71" s="155">
        <f t="shared" si="15"/>
        <v>120.07672595231791</v>
      </c>
      <c r="F71" s="98">
        <f t="shared" si="1"/>
        <v>45620047.269999981</v>
      </c>
      <c r="G71" s="127">
        <v>59823131.420000002</v>
      </c>
      <c r="H71" s="261">
        <v>69515518.859999985</v>
      </c>
      <c r="I71" s="150">
        <f t="shared" si="22"/>
        <v>116.2017387086488</v>
      </c>
      <c r="J71" s="99">
        <f t="shared" si="2"/>
        <v>9692387.4399999827</v>
      </c>
      <c r="K71" s="11">
        <f t="shared" si="24"/>
        <v>287051651.54000002</v>
      </c>
      <c r="L71" s="11">
        <f t="shared" si="25"/>
        <v>342364086.25</v>
      </c>
      <c r="M71" s="155">
        <f t="shared" si="23"/>
        <v>119.26915745415675</v>
      </c>
      <c r="N71" s="100">
        <f t="shared" si="3"/>
        <v>55312434.709999979</v>
      </c>
    </row>
    <row r="72" spans="1:14" s="58" customFormat="1" ht="15.75">
      <c r="A72" s="108" t="s">
        <v>218</v>
      </c>
      <c r="B72" s="208" t="s">
        <v>219</v>
      </c>
      <c r="C72" s="127">
        <v>117025828.23</v>
      </c>
      <c r="D72" s="261">
        <v>125650877.23999999</v>
      </c>
      <c r="E72" s="155">
        <f t="shared" si="15"/>
        <v>107.37020975664322</v>
      </c>
      <c r="F72" s="98">
        <f t="shared" si="1"/>
        <v>8625049.0099999905</v>
      </c>
      <c r="G72" s="127">
        <v>6866178.6799999997</v>
      </c>
      <c r="H72" s="261">
        <v>12761718.369999999</v>
      </c>
      <c r="I72" s="150">
        <f t="shared" si="22"/>
        <v>185.86347610167348</v>
      </c>
      <c r="J72" s="99">
        <f t="shared" si="2"/>
        <v>5895539.6899999995</v>
      </c>
      <c r="K72" s="11">
        <f t="shared" si="24"/>
        <v>123892006.91</v>
      </c>
      <c r="L72" s="11">
        <f t="shared" si="25"/>
        <v>138412595.60999998</v>
      </c>
      <c r="M72" s="155">
        <f t="shared" si="23"/>
        <v>111.7203595794104</v>
      </c>
      <c r="N72" s="100">
        <f t="shared" si="3"/>
        <v>14520588.699999988</v>
      </c>
    </row>
    <row r="73" spans="1:14" s="58" customFormat="1" ht="15.75">
      <c r="A73" s="108" t="s">
        <v>220</v>
      </c>
      <c r="B73" s="208" t="s">
        <v>221</v>
      </c>
      <c r="C73" s="127">
        <v>82026542.579999998</v>
      </c>
      <c r="D73" s="261">
        <v>93189141.549999997</v>
      </c>
      <c r="E73" s="155">
        <f t="shared" si="15"/>
        <v>113.60852063112765</v>
      </c>
      <c r="F73" s="98">
        <f t="shared" si="1"/>
        <v>11162598.969999999</v>
      </c>
      <c r="G73" s="127">
        <v>227676.53</v>
      </c>
      <c r="H73" s="261">
        <v>13203520.98</v>
      </c>
      <c r="I73" s="150">
        <f t="shared" si="22"/>
        <v>5799.2455260979259</v>
      </c>
      <c r="J73" s="99">
        <f t="shared" si="2"/>
        <v>12975844.450000001</v>
      </c>
      <c r="K73" s="11">
        <f t="shared" si="24"/>
        <v>82254219.109999999</v>
      </c>
      <c r="L73" s="11">
        <f t="shared" si="25"/>
        <v>106392662.53</v>
      </c>
      <c r="M73" s="155">
        <f t="shared" si="23"/>
        <v>129.34614622955601</v>
      </c>
      <c r="N73" s="100">
        <f t="shared" si="3"/>
        <v>24138443.420000002</v>
      </c>
    </row>
    <row r="74" spans="1:14" s="58" customFormat="1" ht="15.75">
      <c r="A74" s="108" t="s">
        <v>222</v>
      </c>
      <c r="B74" s="208" t="s">
        <v>223</v>
      </c>
      <c r="C74" s="127">
        <v>1043135.57</v>
      </c>
      <c r="D74" s="261">
        <v>1806230.46</v>
      </c>
      <c r="E74" s="155">
        <f t="shared" si="15"/>
        <v>173.15395159998235</v>
      </c>
      <c r="F74" s="98">
        <f t="shared" si="1"/>
        <v>763094.89</v>
      </c>
      <c r="G74" s="127">
        <v>60000</v>
      </c>
      <c r="H74" s="261">
        <v>196323</v>
      </c>
      <c r="I74" s="150">
        <f t="shared" si="22"/>
        <v>327.20500000000004</v>
      </c>
      <c r="J74" s="99">
        <f t="shared" si="2"/>
        <v>136323</v>
      </c>
      <c r="K74" s="11">
        <f t="shared" si="24"/>
        <v>1103135.5699999998</v>
      </c>
      <c r="L74" s="11">
        <f t="shared" si="25"/>
        <v>2002553.46</v>
      </c>
      <c r="M74" s="155">
        <f t="shared" si="23"/>
        <v>181.53285185065698</v>
      </c>
      <c r="N74" s="100">
        <f t="shared" si="3"/>
        <v>899417.89000000013</v>
      </c>
    </row>
    <row r="75" spans="1:14" s="58" customFormat="1" ht="15.75">
      <c r="A75" s="108" t="s">
        <v>224</v>
      </c>
      <c r="B75" s="209" t="s">
        <v>225</v>
      </c>
      <c r="C75" s="127">
        <v>56694934.780000001</v>
      </c>
      <c r="D75" s="261">
        <v>68195146.150000006</v>
      </c>
      <c r="E75" s="155">
        <f t="shared" si="15"/>
        <v>120.28437181315337</v>
      </c>
      <c r="F75" s="98">
        <f t="shared" si="1"/>
        <v>11500211.370000005</v>
      </c>
      <c r="G75" s="127">
        <v>75054696.060000002</v>
      </c>
      <c r="H75" s="261">
        <v>7428476.6900000004</v>
      </c>
      <c r="I75" s="150">
        <f t="shared" si="22"/>
        <v>9.8974175900486632</v>
      </c>
      <c r="J75" s="99">
        <f t="shared" si="2"/>
        <v>-67626219.370000005</v>
      </c>
      <c r="K75" s="11">
        <f t="shared" si="24"/>
        <v>131749630.84</v>
      </c>
      <c r="L75" s="11">
        <f t="shared" si="25"/>
        <v>75623622.840000004</v>
      </c>
      <c r="M75" s="155">
        <f t="shared" si="23"/>
        <v>57.399495055769222</v>
      </c>
      <c r="N75" s="100">
        <f t="shared" si="3"/>
        <v>-56126008</v>
      </c>
    </row>
    <row r="76" spans="1:14" s="58" customFormat="1" ht="15.75">
      <c r="A76" s="108" t="s">
        <v>226</v>
      </c>
      <c r="B76" s="209" t="s">
        <v>227</v>
      </c>
      <c r="C76" s="127">
        <v>21280817.84</v>
      </c>
      <c r="D76" s="261">
        <v>28436627.040000003</v>
      </c>
      <c r="E76" s="155">
        <f t="shared" si="15"/>
        <v>133.62563062097055</v>
      </c>
      <c r="F76" s="98">
        <f t="shared" ref="F76:F143" si="26">D76-C76</f>
        <v>7155809.200000003</v>
      </c>
      <c r="G76" s="127">
        <v>20943854.870000001</v>
      </c>
      <c r="H76" s="261">
        <v>3684387.03</v>
      </c>
      <c r="I76" s="150">
        <f t="shared" si="22"/>
        <v>17.591733006503592</v>
      </c>
      <c r="J76" s="99">
        <f t="shared" ref="J76:J143" si="27">H76-G76</f>
        <v>-17259467.84</v>
      </c>
      <c r="K76" s="11">
        <f t="shared" si="24"/>
        <v>42224672.710000001</v>
      </c>
      <c r="L76" s="11">
        <f t="shared" si="25"/>
        <v>32121014.070000004</v>
      </c>
      <c r="M76" s="155">
        <f t="shared" si="23"/>
        <v>76.071670917635885</v>
      </c>
      <c r="N76" s="100">
        <f t="shared" ref="N76:N143" si="28">L76-K76</f>
        <v>-10103658.639999997</v>
      </c>
    </row>
    <row r="77" spans="1:14" s="60" customFormat="1" ht="32.450000000000003" customHeight="1">
      <c r="A77" s="110"/>
      <c r="B77" s="210" t="s">
        <v>228</v>
      </c>
      <c r="C77" s="106">
        <f>SUM(C68:C76)</f>
        <v>1185017943.1999998</v>
      </c>
      <c r="D77" s="106">
        <f>SUM(D68:D76)</f>
        <v>1292942757.78</v>
      </c>
      <c r="E77" s="153">
        <f t="shared" si="15"/>
        <v>109.10744138511204</v>
      </c>
      <c r="F77" s="106">
        <f t="shared" si="26"/>
        <v>107924814.58000016</v>
      </c>
      <c r="G77" s="106">
        <f>SUM(G68:G76)</f>
        <v>290593325.91000003</v>
      </c>
      <c r="H77" s="106">
        <f>SUM(H68:H76)</f>
        <v>362191503.83999997</v>
      </c>
      <c r="I77" s="148">
        <f t="shared" si="22"/>
        <v>124.63861745819128</v>
      </c>
      <c r="J77" s="107">
        <f t="shared" si="27"/>
        <v>71598177.929999948</v>
      </c>
      <c r="K77" s="105">
        <f>SUM(K68:K76)</f>
        <v>1475611269.1099999</v>
      </c>
      <c r="L77" s="105">
        <f>SUM(L68:L76)</f>
        <v>1655134261.6199996</v>
      </c>
      <c r="M77" s="153">
        <f t="shared" si="23"/>
        <v>112.16600850563287</v>
      </c>
      <c r="N77" s="105">
        <f t="shared" si="28"/>
        <v>179522992.50999975</v>
      </c>
    </row>
    <row r="78" spans="1:14" s="60" customFormat="1" ht="35.450000000000003" customHeight="1">
      <c r="A78" s="110"/>
      <c r="B78" s="111" t="s">
        <v>229</v>
      </c>
      <c r="C78" s="106">
        <f>SUM(C79:C94)</f>
        <v>309211776.56999999</v>
      </c>
      <c r="D78" s="106">
        <f>SUM(D79:D94)</f>
        <v>274700246.73000002</v>
      </c>
      <c r="E78" s="153">
        <f t="shared" si="15"/>
        <v>88.838869520809737</v>
      </c>
      <c r="F78" s="106">
        <f t="shared" si="26"/>
        <v>-34511529.839999974</v>
      </c>
      <c r="G78" s="106">
        <f>SUM(G79:G94)</f>
        <v>83389700</v>
      </c>
      <c r="H78" s="106">
        <f>SUM(H79:H94)</f>
        <v>117115311.66</v>
      </c>
      <c r="I78" s="148">
        <f t="shared" si="22"/>
        <v>140.4433780910592</v>
      </c>
      <c r="J78" s="107">
        <f t="shared" si="27"/>
        <v>33725611.659999996</v>
      </c>
      <c r="K78" s="105">
        <f>SUM(K79:K94)</f>
        <v>392601476.56999999</v>
      </c>
      <c r="L78" s="105">
        <f>SUM(L79:L94)</f>
        <v>391815558.38999999</v>
      </c>
      <c r="M78" s="153">
        <f t="shared" si="23"/>
        <v>99.799817823695861</v>
      </c>
      <c r="N78" s="105">
        <f t="shared" si="28"/>
        <v>-785918.18000000715</v>
      </c>
    </row>
    <row r="79" spans="1:14" s="58" customFormat="1" ht="111.6" customHeight="1">
      <c r="A79" s="108">
        <v>9130</v>
      </c>
      <c r="B79" s="112" t="s">
        <v>385</v>
      </c>
      <c r="C79" s="342">
        <v>50911200</v>
      </c>
      <c r="D79" s="261">
        <v>50409000</v>
      </c>
      <c r="E79" s="155">
        <f t="shared" si="15"/>
        <v>99.013576580398805</v>
      </c>
      <c r="F79" s="98">
        <f t="shared" si="26"/>
        <v>-502200</v>
      </c>
      <c r="G79" s="267"/>
      <c r="H79" s="81"/>
      <c r="I79" s="150">
        <f t="shared" si="22"/>
        <v>0</v>
      </c>
      <c r="J79" s="99">
        <f t="shared" si="27"/>
        <v>0</v>
      </c>
      <c r="K79" s="11">
        <f t="shared" ref="K79:L83" si="29">C79+G79</f>
        <v>50911200</v>
      </c>
      <c r="L79" s="11">
        <f t="shared" si="29"/>
        <v>50409000</v>
      </c>
      <c r="M79" s="155">
        <f t="shared" si="23"/>
        <v>99.013576580398805</v>
      </c>
      <c r="N79" s="100">
        <f t="shared" si="28"/>
        <v>-502200</v>
      </c>
    </row>
    <row r="80" spans="1:14" s="58" customFormat="1" ht="34.15" customHeight="1">
      <c r="A80" s="108">
        <v>9150</v>
      </c>
      <c r="B80" s="130" t="s">
        <v>327</v>
      </c>
      <c r="C80" s="343">
        <v>28050215</v>
      </c>
      <c r="D80" s="261">
        <v>11714625</v>
      </c>
      <c r="E80" s="155">
        <f t="shared" si="15"/>
        <v>41.763048875026449</v>
      </c>
      <c r="F80" s="98">
        <f t="shared" si="26"/>
        <v>-16335590</v>
      </c>
      <c r="G80" s="267"/>
      <c r="H80" s="81"/>
      <c r="I80" s="150">
        <f t="shared" ref="I80:I90" si="30">IF(G80=0,0,H80/G80*100)</f>
        <v>0</v>
      </c>
      <c r="J80" s="99">
        <f t="shared" ref="J80:J90" si="31">H80-G80</f>
        <v>0</v>
      </c>
      <c r="K80" s="11">
        <f t="shared" si="29"/>
        <v>28050215</v>
      </c>
      <c r="L80" s="11">
        <f t="shared" si="29"/>
        <v>11714625</v>
      </c>
      <c r="M80" s="155">
        <f t="shared" ref="M80:M90" si="32">IF(K80=0,0,L80/K80*100)</f>
        <v>41.763048875026449</v>
      </c>
      <c r="N80" s="100">
        <f t="shared" ref="N80:N90" si="33">L80-K80</f>
        <v>-16335590</v>
      </c>
    </row>
    <row r="81" spans="1:14" s="58" customFormat="1" ht="409.15" customHeight="1">
      <c r="A81" s="108">
        <v>9241</v>
      </c>
      <c r="B81" s="344" t="s">
        <v>873</v>
      </c>
      <c r="C81" s="127">
        <v>31957832.030000001</v>
      </c>
      <c r="D81" s="261"/>
      <c r="E81" s="155">
        <f t="shared" si="15"/>
        <v>0</v>
      </c>
      <c r="F81" s="98"/>
      <c r="G81" s="267"/>
      <c r="H81" s="81"/>
      <c r="I81" s="150">
        <f>IF(G81=0,0,H81/G81*100)</f>
        <v>0</v>
      </c>
      <c r="J81" s="99">
        <f>H81-G81</f>
        <v>0</v>
      </c>
      <c r="K81" s="11">
        <f t="shared" si="29"/>
        <v>31957832.030000001</v>
      </c>
      <c r="L81" s="11">
        <f t="shared" si="29"/>
        <v>0</v>
      </c>
      <c r="M81" s="155">
        <f>IF(K81=0,0,L81/K81*100)</f>
        <v>0</v>
      </c>
      <c r="N81" s="100">
        <f>L81-K81</f>
        <v>-31957832.030000001</v>
      </c>
    </row>
    <row r="82" spans="1:14" s="58" customFormat="1" ht="405">
      <c r="A82" s="115">
        <v>9242</v>
      </c>
      <c r="B82" s="345" t="s">
        <v>874</v>
      </c>
      <c r="C82" s="127">
        <v>23778468.600000001</v>
      </c>
      <c r="D82" s="261"/>
      <c r="E82" s="155">
        <f t="shared" si="15"/>
        <v>0</v>
      </c>
      <c r="F82" s="98"/>
      <c r="G82" s="267"/>
      <c r="H82" s="81"/>
      <c r="I82" s="150">
        <f>IF(G82=0,0,H82/G82*100)</f>
        <v>0</v>
      </c>
      <c r="J82" s="99">
        <f>H82-G82</f>
        <v>0</v>
      </c>
      <c r="K82" s="11">
        <f t="shared" si="29"/>
        <v>23778468.600000001</v>
      </c>
      <c r="L82" s="11">
        <f t="shared" si="29"/>
        <v>0</v>
      </c>
      <c r="M82" s="155">
        <f>IF(K82=0,0,L82/K82*100)</f>
        <v>0</v>
      </c>
      <c r="N82" s="100">
        <f>L82-K82</f>
        <v>-23778468.600000001</v>
      </c>
    </row>
    <row r="83" spans="1:14" s="58" customFormat="1" ht="300">
      <c r="A83" s="115">
        <v>9243</v>
      </c>
      <c r="B83" s="344" t="s">
        <v>875</v>
      </c>
      <c r="C83" s="127">
        <v>5235248.9400000004</v>
      </c>
      <c r="D83" s="261"/>
      <c r="E83" s="155">
        <f t="shared" si="15"/>
        <v>0</v>
      </c>
      <c r="F83" s="98"/>
      <c r="G83" s="267"/>
      <c r="H83" s="81"/>
      <c r="I83" s="150">
        <f>IF(G83=0,0,H83/G83*100)</f>
        <v>0</v>
      </c>
      <c r="J83" s="99">
        <f>H83-G83</f>
        <v>0</v>
      </c>
      <c r="K83" s="11">
        <f t="shared" si="29"/>
        <v>5235248.9400000004</v>
      </c>
      <c r="L83" s="11">
        <f t="shared" si="29"/>
        <v>0</v>
      </c>
      <c r="M83" s="155">
        <f>IF(K83=0,0,L83/K83*100)</f>
        <v>0</v>
      </c>
      <c r="N83" s="100">
        <f>L83-K83</f>
        <v>-5235248.9400000004</v>
      </c>
    </row>
    <row r="84" spans="1:14" s="58" customFormat="1" ht="141.75">
      <c r="A84" s="108">
        <v>9245</v>
      </c>
      <c r="B84" s="130" t="s">
        <v>662</v>
      </c>
      <c r="C84" s="127"/>
      <c r="D84" s="261">
        <v>130800</v>
      </c>
      <c r="E84" s="155">
        <f>IF(C84=0,0,D84/C84*100)</f>
        <v>0</v>
      </c>
      <c r="F84" s="98">
        <f t="shared" ref="F84:F90" si="34">D84-C84</f>
        <v>130800</v>
      </c>
      <c r="G84" s="267"/>
      <c r="H84" s="81"/>
      <c r="I84" s="150">
        <f t="shared" si="30"/>
        <v>0</v>
      </c>
      <c r="J84" s="99">
        <f t="shared" si="31"/>
        <v>0</v>
      </c>
      <c r="K84" s="11">
        <f t="shared" ref="K84:L86" si="35">C84+G84</f>
        <v>0</v>
      </c>
      <c r="L84" s="11">
        <f t="shared" si="35"/>
        <v>130800</v>
      </c>
      <c r="M84" s="155">
        <f t="shared" si="32"/>
        <v>0</v>
      </c>
      <c r="N84" s="100">
        <f t="shared" si="33"/>
        <v>130800</v>
      </c>
    </row>
    <row r="85" spans="1:14" s="58" customFormat="1" ht="409.5">
      <c r="A85" s="108">
        <v>9246</v>
      </c>
      <c r="B85" s="360" t="s">
        <v>663</v>
      </c>
      <c r="C85" s="275"/>
      <c r="D85" s="261">
        <v>49255400.729999997</v>
      </c>
      <c r="E85" s="155">
        <f>IF(C85=0,0,D85/C85*100)</f>
        <v>0</v>
      </c>
      <c r="F85" s="98">
        <f t="shared" si="34"/>
        <v>49255400.729999997</v>
      </c>
      <c r="G85" s="267"/>
      <c r="H85" s="81"/>
      <c r="I85" s="150">
        <f t="shared" si="30"/>
        <v>0</v>
      </c>
      <c r="J85" s="99">
        <f t="shared" si="31"/>
        <v>0</v>
      </c>
      <c r="K85" s="11">
        <f t="shared" si="35"/>
        <v>0</v>
      </c>
      <c r="L85" s="11">
        <f t="shared" si="35"/>
        <v>49255400.729999997</v>
      </c>
      <c r="M85" s="155">
        <f t="shared" si="32"/>
        <v>0</v>
      </c>
      <c r="N85" s="100">
        <f t="shared" si="33"/>
        <v>49255400.729999997</v>
      </c>
    </row>
    <row r="86" spans="1:14" s="58" customFormat="1" ht="126">
      <c r="A86" s="108">
        <v>9280</v>
      </c>
      <c r="B86" s="271" t="s">
        <v>664</v>
      </c>
      <c r="C86" s="275"/>
      <c r="D86" s="261">
        <v>17621501</v>
      </c>
      <c r="E86" s="155">
        <f>IF(C86=0,0,D86/C86*100)</f>
        <v>0</v>
      </c>
      <c r="F86" s="98">
        <f t="shared" si="34"/>
        <v>17621501</v>
      </c>
      <c r="G86" s="267"/>
      <c r="H86" s="81"/>
      <c r="I86" s="150">
        <f t="shared" si="30"/>
        <v>0</v>
      </c>
      <c r="J86" s="99">
        <f t="shared" si="31"/>
        <v>0</v>
      </c>
      <c r="K86" s="11">
        <f t="shared" si="35"/>
        <v>0</v>
      </c>
      <c r="L86" s="11">
        <f t="shared" si="35"/>
        <v>17621501</v>
      </c>
      <c r="M86" s="155">
        <f t="shared" si="32"/>
        <v>0</v>
      </c>
      <c r="N86" s="100">
        <f t="shared" si="33"/>
        <v>17621501</v>
      </c>
    </row>
    <row r="87" spans="1:14" ht="70.150000000000006" customHeight="1">
      <c r="A87" s="115">
        <v>9310</v>
      </c>
      <c r="B87" s="211" t="s">
        <v>97</v>
      </c>
      <c r="C87" s="212">
        <v>48367100</v>
      </c>
      <c r="D87" s="261">
        <v>61903000</v>
      </c>
      <c r="E87" s="213">
        <f t="shared" si="15"/>
        <v>127.98575891463413</v>
      </c>
      <c r="F87" s="214">
        <f t="shared" si="34"/>
        <v>13535900</v>
      </c>
      <c r="G87" s="267"/>
      <c r="H87" s="81"/>
      <c r="I87" s="150">
        <f t="shared" si="30"/>
        <v>0</v>
      </c>
      <c r="J87" s="99">
        <f t="shared" si="31"/>
        <v>0</v>
      </c>
      <c r="K87" s="11">
        <f>C87+G87</f>
        <v>48367100</v>
      </c>
      <c r="L87" s="11">
        <f>D87+H87</f>
        <v>61903000</v>
      </c>
      <c r="M87" s="155">
        <f t="shared" si="32"/>
        <v>127.98575891463413</v>
      </c>
      <c r="N87" s="100">
        <f t="shared" si="33"/>
        <v>13535900</v>
      </c>
    </row>
    <row r="88" spans="1:14" ht="173.25">
      <c r="A88" s="115">
        <v>9311</v>
      </c>
      <c r="B88" s="211" t="s">
        <v>665</v>
      </c>
      <c r="C88" s="276"/>
      <c r="D88" s="272">
        <v>8845200</v>
      </c>
      <c r="E88" s="213">
        <f>IF(C88=0,0,D88/C88*100)</f>
        <v>0</v>
      </c>
      <c r="F88" s="214">
        <f t="shared" si="34"/>
        <v>8845200</v>
      </c>
      <c r="G88" s="267"/>
      <c r="H88" s="81"/>
      <c r="I88" s="150">
        <f t="shared" si="30"/>
        <v>0</v>
      </c>
      <c r="J88" s="99">
        <f t="shared" si="31"/>
        <v>0</v>
      </c>
      <c r="K88" s="11">
        <f t="shared" ref="K88:L90" si="36">C88+G88</f>
        <v>0</v>
      </c>
      <c r="L88" s="11">
        <f t="shared" si="36"/>
        <v>8845200</v>
      </c>
      <c r="M88" s="155">
        <f t="shared" si="32"/>
        <v>0</v>
      </c>
      <c r="N88" s="100">
        <f t="shared" si="33"/>
        <v>8845200</v>
      </c>
    </row>
    <row r="89" spans="1:14" ht="63">
      <c r="A89" s="115">
        <v>9320</v>
      </c>
      <c r="B89" s="211" t="s">
        <v>666</v>
      </c>
      <c r="C89" s="113"/>
      <c r="D89" s="261"/>
      <c r="E89" s="213">
        <f>IF(C89=0,0,D89/C89*100)</f>
        <v>0</v>
      </c>
      <c r="F89" s="214">
        <f t="shared" si="34"/>
        <v>0</v>
      </c>
      <c r="G89" s="81">
        <v>54053200</v>
      </c>
      <c r="H89" s="81">
        <v>14210900</v>
      </c>
      <c r="I89" s="150">
        <f t="shared" si="30"/>
        <v>26.290580391170181</v>
      </c>
      <c r="J89" s="99">
        <f t="shared" si="31"/>
        <v>-39842300</v>
      </c>
      <c r="K89" s="11">
        <f t="shared" si="36"/>
        <v>54053200</v>
      </c>
      <c r="L89" s="11">
        <f t="shared" si="36"/>
        <v>14210900</v>
      </c>
      <c r="M89" s="155">
        <f t="shared" si="32"/>
        <v>26.290580391170181</v>
      </c>
      <c r="N89" s="100">
        <f t="shared" si="33"/>
        <v>-39842300</v>
      </c>
    </row>
    <row r="90" spans="1:14" ht="78.75">
      <c r="A90" s="115" t="s">
        <v>667</v>
      </c>
      <c r="B90" s="274" t="s">
        <v>668</v>
      </c>
      <c r="C90" s="212">
        <v>8256000</v>
      </c>
      <c r="D90" s="261"/>
      <c r="E90" s="213">
        <f>IF(C90=0,0,D90/C90*100)</f>
        <v>0</v>
      </c>
      <c r="F90" s="214">
        <f t="shared" si="34"/>
        <v>-8256000</v>
      </c>
      <c r="G90" s="267"/>
      <c r="H90" s="81"/>
      <c r="I90" s="150">
        <f t="shared" si="30"/>
        <v>0</v>
      </c>
      <c r="J90" s="99">
        <f t="shared" si="31"/>
        <v>0</v>
      </c>
      <c r="K90" s="11">
        <f t="shared" si="36"/>
        <v>8256000</v>
      </c>
      <c r="L90" s="11">
        <f t="shared" si="36"/>
        <v>0</v>
      </c>
      <c r="M90" s="155">
        <f t="shared" si="32"/>
        <v>0</v>
      </c>
      <c r="N90" s="100">
        <f t="shared" si="33"/>
        <v>-8256000</v>
      </c>
    </row>
    <row r="91" spans="1:14" ht="94.5">
      <c r="A91" s="115">
        <v>9350</v>
      </c>
      <c r="B91" s="177" t="s">
        <v>876</v>
      </c>
      <c r="C91" s="212">
        <v>64549900</v>
      </c>
      <c r="D91" s="261"/>
      <c r="E91" s="213">
        <f>IF(C91=0,0,D91/C91*100)</f>
        <v>0</v>
      </c>
      <c r="F91" s="214"/>
      <c r="G91" s="267"/>
      <c r="H91" s="81"/>
      <c r="I91" s="150">
        <f>IF(G91=0,0,H91/G91*100)</f>
        <v>0</v>
      </c>
      <c r="J91" s="99">
        <f>H91-G91</f>
        <v>0</v>
      </c>
      <c r="K91" s="11">
        <f t="shared" ref="K91:L94" si="37">C91+G91</f>
        <v>64549900</v>
      </c>
      <c r="L91" s="11">
        <f t="shared" si="37"/>
        <v>0</v>
      </c>
      <c r="M91" s="155">
        <f>IF(K91=0,0,L91/K91*100)</f>
        <v>0</v>
      </c>
      <c r="N91" s="100">
        <f>L91-K91</f>
        <v>-64549900</v>
      </c>
    </row>
    <row r="92" spans="1:14" ht="112.15" customHeight="1">
      <c r="A92" s="115">
        <v>9518</v>
      </c>
      <c r="B92" s="114" t="s">
        <v>64</v>
      </c>
      <c r="C92" s="212">
        <v>998000</v>
      </c>
      <c r="D92" s="273">
        <v>895968</v>
      </c>
      <c r="E92" s="155">
        <f t="shared" si="15"/>
        <v>89.776352705410829</v>
      </c>
      <c r="F92" s="98">
        <f t="shared" si="26"/>
        <v>-102032</v>
      </c>
      <c r="G92" s="267"/>
      <c r="H92" s="81"/>
      <c r="I92" s="150">
        <f t="shared" si="22"/>
        <v>0</v>
      </c>
      <c r="J92" s="99">
        <f t="shared" si="27"/>
        <v>0</v>
      </c>
      <c r="K92" s="11">
        <f t="shared" si="37"/>
        <v>998000</v>
      </c>
      <c r="L92" s="11">
        <f t="shared" si="37"/>
        <v>895968</v>
      </c>
      <c r="M92" s="155">
        <f t="shared" si="23"/>
        <v>89.776352705410829</v>
      </c>
      <c r="N92" s="100">
        <f t="shared" si="28"/>
        <v>-102032</v>
      </c>
    </row>
    <row r="93" spans="1:14" ht="72.75" customHeight="1">
      <c r="A93" s="115" t="s">
        <v>358</v>
      </c>
      <c r="B93" s="114" t="s">
        <v>359</v>
      </c>
      <c r="C93" s="81">
        <v>4758712</v>
      </c>
      <c r="D93" s="261">
        <v>20115000</v>
      </c>
      <c r="E93" s="155">
        <f>IF(C93=0,0,D93/C93*100)</f>
        <v>422.69841083049363</v>
      </c>
      <c r="F93" s="98">
        <f>D93-C93</f>
        <v>15356288</v>
      </c>
      <c r="G93" s="151">
        <v>10314620</v>
      </c>
      <c r="H93" s="151">
        <v>55551763.659999996</v>
      </c>
      <c r="I93" s="150">
        <f>IF(G93=0,0,H93/G93*100)</f>
        <v>538.57305126121946</v>
      </c>
      <c r="J93" s="99">
        <f>H93-G93</f>
        <v>45237143.659999996</v>
      </c>
      <c r="K93" s="11">
        <f t="shared" si="37"/>
        <v>15073332</v>
      </c>
      <c r="L93" s="11">
        <f t="shared" si="37"/>
        <v>75666763.659999996</v>
      </c>
      <c r="M93" s="155">
        <f>IF(K93=0,0,L93/K93*100)</f>
        <v>501.9909576727959</v>
      </c>
      <c r="N93" s="100">
        <f>L93-K93</f>
        <v>60593431.659999996</v>
      </c>
    </row>
    <row r="94" spans="1:14" ht="84" customHeight="1">
      <c r="A94" s="115" t="s">
        <v>286</v>
      </c>
      <c r="B94" s="101" t="s">
        <v>287</v>
      </c>
      <c r="C94" s="113">
        <v>42349100</v>
      </c>
      <c r="D94" s="113">
        <v>53809752</v>
      </c>
      <c r="E94" s="155">
        <f t="shared" si="15"/>
        <v>127.06232718050678</v>
      </c>
      <c r="F94" s="98">
        <f t="shared" si="26"/>
        <v>11460652</v>
      </c>
      <c r="G94" s="46">
        <v>19021880</v>
      </c>
      <c r="H94" s="81">
        <v>47352648</v>
      </c>
      <c r="I94" s="150">
        <f t="shared" si="22"/>
        <v>248.93779163784023</v>
      </c>
      <c r="J94" s="99">
        <f t="shared" si="27"/>
        <v>28330768</v>
      </c>
      <c r="K94" s="11">
        <f t="shared" si="37"/>
        <v>61370980</v>
      </c>
      <c r="L94" s="11">
        <f t="shared" si="37"/>
        <v>101162400</v>
      </c>
      <c r="M94" s="155">
        <f t="shared" si="23"/>
        <v>164.83751766714497</v>
      </c>
      <c r="N94" s="100">
        <f t="shared" si="28"/>
        <v>39791420</v>
      </c>
    </row>
    <row r="95" spans="1:14" s="60" customFormat="1" ht="93" customHeight="1">
      <c r="A95" s="110"/>
      <c r="B95" s="116" t="s">
        <v>289</v>
      </c>
      <c r="C95" s="106">
        <f>C96+C124</f>
        <v>1494229719.77</v>
      </c>
      <c r="D95" s="106">
        <f>D96+D124</f>
        <v>1567643004.51</v>
      </c>
      <c r="E95" s="153">
        <f t="shared" si="15"/>
        <v>104.91311903174434</v>
      </c>
      <c r="F95" s="106">
        <f t="shared" si="26"/>
        <v>73413284.74000001</v>
      </c>
      <c r="G95" s="106">
        <f>G96+G124</f>
        <v>373983025.90999997</v>
      </c>
      <c r="H95" s="106">
        <f>H96+H124</f>
        <v>479306815.5</v>
      </c>
      <c r="I95" s="148">
        <f t="shared" si="22"/>
        <v>128.16271923938777</v>
      </c>
      <c r="J95" s="107">
        <f t="shared" si="27"/>
        <v>105323789.59000003</v>
      </c>
      <c r="K95" s="105">
        <f>K96+K124</f>
        <v>1868212745.6799998</v>
      </c>
      <c r="L95" s="105">
        <f>L96+L124</f>
        <v>2046949820.0099998</v>
      </c>
      <c r="M95" s="153">
        <f t="shared" si="23"/>
        <v>109.56727625070037</v>
      </c>
      <c r="N95" s="105">
        <f t="shared" si="28"/>
        <v>178737074.32999992</v>
      </c>
    </row>
    <row r="96" spans="1:14" s="2" customFormat="1" ht="21.6" customHeight="1">
      <c r="A96" s="84">
        <v>2000</v>
      </c>
      <c r="B96" s="117" t="s">
        <v>290</v>
      </c>
      <c r="C96" s="80">
        <f>C97+C101+C116+C119+C123</f>
        <v>1368708270.2</v>
      </c>
      <c r="D96" s="80">
        <f>D97+D101+D116+D119+D123</f>
        <v>1491920902.78</v>
      </c>
      <c r="E96" s="154">
        <f t="shared" si="15"/>
        <v>109.00211062230198</v>
      </c>
      <c r="F96" s="93">
        <f t="shared" si="26"/>
        <v>123212632.57999992</v>
      </c>
      <c r="G96" s="80">
        <f>G97+G101+G116+G119+G123</f>
        <v>92907217.080000013</v>
      </c>
      <c r="H96" s="80">
        <f>H97+H101+H116+H119+H123</f>
        <v>126826251.65000001</v>
      </c>
      <c r="I96" s="149">
        <f t="shared" si="22"/>
        <v>136.50850346835077</v>
      </c>
      <c r="J96" s="94">
        <f t="shared" si="27"/>
        <v>33919034.569999993</v>
      </c>
      <c r="K96" s="80">
        <f>K97+K101+K116+K119+K123</f>
        <v>1461615487.28</v>
      </c>
      <c r="L96" s="80">
        <f>L97+L101+L116+L119+L123</f>
        <v>1618747154.4299998</v>
      </c>
      <c r="M96" s="154">
        <f t="shared" si="23"/>
        <v>110.75054749470496</v>
      </c>
      <c r="N96" s="95">
        <f t="shared" si="28"/>
        <v>157131667.14999986</v>
      </c>
    </row>
    <row r="97" spans="1:14" s="2" customFormat="1" ht="37.9" customHeight="1">
      <c r="A97" s="84">
        <v>2100</v>
      </c>
      <c r="B97" s="117" t="s">
        <v>291</v>
      </c>
      <c r="C97" s="118">
        <f>C98+C100</f>
        <v>562897642.65999997</v>
      </c>
      <c r="D97" s="118">
        <f>D98+D100</f>
        <v>621158872.83999991</v>
      </c>
      <c r="E97" s="154">
        <f t="shared" si="15"/>
        <v>110.35023524075953</v>
      </c>
      <c r="F97" s="93">
        <f t="shared" si="26"/>
        <v>58261230.179999948</v>
      </c>
      <c r="G97" s="118">
        <f>G98+G100</f>
        <v>12537444.609999999</v>
      </c>
      <c r="H97" s="118">
        <f>H98+H100</f>
        <v>14125043.379999999</v>
      </c>
      <c r="I97" s="149">
        <f t="shared" si="22"/>
        <v>112.66285769855935</v>
      </c>
      <c r="J97" s="94">
        <f t="shared" si="27"/>
        <v>1587598.7699999996</v>
      </c>
      <c r="K97" s="118">
        <f>K98+K100</f>
        <v>575435087.26999998</v>
      </c>
      <c r="L97" s="118">
        <f>L98+L100</f>
        <v>635283916.21999991</v>
      </c>
      <c r="M97" s="154">
        <f t="shared" si="23"/>
        <v>110.40062211602996</v>
      </c>
      <c r="N97" s="95">
        <f t="shared" si="28"/>
        <v>59848828.949999928</v>
      </c>
    </row>
    <row r="98" spans="1:14" s="2" customFormat="1" ht="24.6" customHeight="1">
      <c r="A98" s="84">
        <v>2110</v>
      </c>
      <c r="B98" s="117" t="s">
        <v>292</v>
      </c>
      <c r="C98" s="118">
        <f>C99</f>
        <v>463462325.70999998</v>
      </c>
      <c r="D98" s="118">
        <f>D99</f>
        <v>512039886.0399999</v>
      </c>
      <c r="E98" s="154">
        <f t="shared" si="15"/>
        <v>110.48144749534532</v>
      </c>
      <c r="F98" s="93">
        <f t="shared" si="26"/>
        <v>48577560.329999924</v>
      </c>
      <c r="G98" s="118">
        <f>G99</f>
        <v>10464033.1</v>
      </c>
      <c r="H98" s="118">
        <f>H99</f>
        <v>11770570.85</v>
      </c>
      <c r="I98" s="149">
        <f t="shared" si="22"/>
        <v>112.48598640231748</v>
      </c>
      <c r="J98" s="94">
        <f t="shared" si="27"/>
        <v>1306537.75</v>
      </c>
      <c r="K98" s="118">
        <f>K99</f>
        <v>473926358.81</v>
      </c>
      <c r="L98" s="118">
        <f>L99</f>
        <v>523810456.88999993</v>
      </c>
      <c r="M98" s="154">
        <f t="shared" si="23"/>
        <v>110.52570661088694</v>
      </c>
      <c r="N98" s="95">
        <f t="shared" si="28"/>
        <v>49884098.079999924</v>
      </c>
    </row>
    <row r="99" spans="1:14" s="58" customFormat="1" ht="27" customHeight="1">
      <c r="A99" s="119">
        <v>2111</v>
      </c>
      <c r="B99" s="120" t="s">
        <v>293</v>
      </c>
      <c r="C99" s="109">
        <v>463462325.70999998</v>
      </c>
      <c r="D99" s="261">
        <v>512039886.0399999</v>
      </c>
      <c r="E99" s="155">
        <f t="shared" si="15"/>
        <v>110.48144749534532</v>
      </c>
      <c r="F99" s="98">
        <f t="shared" si="26"/>
        <v>48577560.329999924</v>
      </c>
      <c r="G99" s="127">
        <v>10464033.1</v>
      </c>
      <c r="H99" s="261">
        <v>11770570.85</v>
      </c>
      <c r="I99" s="150">
        <f t="shared" si="22"/>
        <v>112.48598640231748</v>
      </c>
      <c r="J99" s="99">
        <f t="shared" si="27"/>
        <v>1306537.75</v>
      </c>
      <c r="K99" s="11">
        <f>C99+G99</f>
        <v>473926358.81</v>
      </c>
      <c r="L99" s="11">
        <f>D99+H99</f>
        <v>523810456.88999993</v>
      </c>
      <c r="M99" s="155">
        <f t="shared" si="23"/>
        <v>110.52570661088694</v>
      </c>
      <c r="N99" s="100">
        <f t="shared" si="28"/>
        <v>49884098.079999924</v>
      </c>
    </row>
    <row r="100" spans="1:14" s="58" customFormat="1" ht="22.9" customHeight="1">
      <c r="A100" s="119">
        <v>2120</v>
      </c>
      <c r="B100" s="120" t="s">
        <v>294</v>
      </c>
      <c r="C100" s="109">
        <v>99435316.950000003</v>
      </c>
      <c r="D100" s="261">
        <v>109118986.80000003</v>
      </c>
      <c r="E100" s="155">
        <f t="shared" ref="E100:E157" si="38">IF(C100=0,0,D100/C100*100)</f>
        <v>109.73866242601646</v>
      </c>
      <c r="F100" s="98">
        <f t="shared" si="26"/>
        <v>9683669.8500000238</v>
      </c>
      <c r="G100" s="127">
        <v>2073411.51</v>
      </c>
      <c r="H100" s="261">
        <v>2354472.5299999998</v>
      </c>
      <c r="I100" s="150">
        <f t="shared" si="22"/>
        <v>113.55548662889403</v>
      </c>
      <c r="J100" s="99">
        <f t="shared" si="27"/>
        <v>281061.01999999979</v>
      </c>
      <c r="K100" s="11">
        <f>C100+G100</f>
        <v>101508728.46000001</v>
      </c>
      <c r="L100" s="11">
        <f>D100+H100</f>
        <v>111473459.33000003</v>
      </c>
      <c r="M100" s="155">
        <f t="shared" si="23"/>
        <v>109.81662465994407</v>
      </c>
      <c r="N100" s="100">
        <f t="shared" si="28"/>
        <v>9964730.8700000197</v>
      </c>
    </row>
    <row r="101" spans="1:14" s="2" customFormat="1" ht="27" customHeight="1">
      <c r="A101" s="84">
        <v>2200</v>
      </c>
      <c r="B101" s="117" t="s">
        <v>295</v>
      </c>
      <c r="C101" s="118">
        <f>SUM(C102:C106)+C107+C113</f>
        <v>262503212.04000002</v>
      </c>
      <c r="D101" s="118">
        <f>SUM(D102:D106)+D107+D113</f>
        <v>285868280.13</v>
      </c>
      <c r="E101" s="154">
        <f t="shared" si="38"/>
        <v>108.90086940591021</v>
      </c>
      <c r="F101" s="93">
        <f t="shared" si="26"/>
        <v>23365068.089999974</v>
      </c>
      <c r="G101" s="118">
        <f>SUM(G102:G106)+G107+G113</f>
        <v>71199353.840000004</v>
      </c>
      <c r="H101" s="118">
        <f>SUM(H102:H106)+H107+H113</f>
        <v>111909142.50000001</v>
      </c>
      <c r="I101" s="149">
        <f t="shared" si="22"/>
        <v>157.17718836533757</v>
      </c>
      <c r="J101" s="94">
        <f t="shared" si="27"/>
        <v>40709788.660000011</v>
      </c>
      <c r="K101" s="118">
        <f>SUM(K102:K106)+K107+K113</f>
        <v>333702565.88</v>
      </c>
      <c r="L101" s="118">
        <f>SUM(L102:L106)+L107+L113</f>
        <v>397777422.63</v>
      </c>
      <c r="M101" s="154">
        <f t="shared" si="23"/>
        <v>119.20118791446195</v>
      </c>
      <c r="N101" s="95">
        <f t="shared" si="28"/>
        <v>64074856.75</v>
      </c>
    </row>
    <row r="102" spans="1:14" s="58" customFormat="1" ht="41.45" customHeight="1">
      <c r="A102" s="119">
        <v>2210</v>
      </c>
      <c r="B102" s="120" t="s">
        <v>296</v>
      </c>
      <c r="C102" s="109">
        <v>14785217.869999999</v>
      </c>
      <c r="D102" s="261">
        <v>17701719.93</v>
      </c>
      <c r="E102" s="155">
        <f t="shared" si="38"/>
        <v>119.72579697941239</v>
      </c>
      <c r="F102" s="98">
        <f t="shared" si="26"/>
        <v>2916502.0600000005</v>
      </c>
      <c r="G102" s="127">
        <v>18230601.559999999</v>
      </c>
      <c r="H102" s="261">
        <v>31486656.300000001</v>
      </c>
      <c r="I102" s="150">
        <f t="shared" si="22"/>
        <v>172.7132053013834</v>
      </c>
      <c r="J102" s="99">
        <f t="shared" si="27"/>
        <v>13256054.740000002</v>
      </c>
      <c r="K102" s="11">
        <f t="shared" ref="K102:L106" si="39">C102+G102</f>
        <v>33015819.43</v>
      </c>
      <c r="L102" s="11">
        <f t="shared" si="39"/>
        <v>49188376.230000004</v>
      </c>
      <c r="M102" s="155">
        <f t="shared" si="23"/>
        <v>148.98426596465063</v>
      </c>
      <c r="N102" s="100">
        <f t="shared" si="28"/>
        <v>16172556.800000004</v>
      </c>
    </row>
    <row r="103" spans="1:14" s="58" customFormat="1" ht="39.6" customHeight="1">
      <c r="A103" s="119">
        <v>2220</v>
      </c>
      <c r="B103" s="120" t="s">
        <v>297</v>
      </c>
      <c r="C103" s="109">
        <v>1626455.95</v>
      </c>
      <c r="D103" s="261">
        <v>1430721.35</v>
      </c>
      <c r="E103" s="155">
        <f t="shared" si="38"/>
        <v>87.965576319481642</v>
      </c>
      <c r="F103" s="98">
        <f t="shared" si="26"/>
        <v>-195734.59999999986</v>
      </c>
      <c r="G103" s="127">
        <v>3200346.2</v>
      </c>
      <c r="H103" s="261">
        <v>3883709.5500000003</v>
      </c>
      <c r="I103" s="150">
        <f t="shared" si="22"/>
        <v>121.35279458203615</v>
      </c>
      <c r="J103" s="99">
        <f t="shared" si="27"/>
        <v>683363.35000000009</v>
      </c>
      <c r="K103" s="11">
        <f t="shared" si="39"/>
        <v>4826802.1500000004</v>
      </c>
      <c r="L103" s="11">
        <f t="shared" si="39"/>
        <v>5314430.9000000004</v>
      </c>
      <c r="M103" s="155">
        <f t="shared" si="23"/>
        <v>110.10252201864125</v>
      </c>
      <c r="N103" s="100">
        <f t="shared" si="28"/>
        <v>487628.75</v>
      </c>
    </row>
    <row r="104" spans="1:14" s="58" customFormat="1" ht="24.6" customHeight="1">
      <c r="A104" s="119">
        <v>2230</v>
      </c>
      <c r="B104" s="120" t="s">
        <v>298</v>
      </c>
      <c r="C104" s="109">
        <v>23550288.82</v>
      </c>
      <c r="D104" s="261">
        <v>24933454.23</v>
      </c>
      <c r="E104" s="155">
        <f t="shared" si="38"/>
        <v>105.87324181275157</v>
      </c>
      <c r="F104" s="98">
        <f t="shared" si="26"/>
        <v>1383165.4100000001</v>
      </c>
      <c r="G104" s="127">
        <v>23158425.800000001</v>
      </c>
      <c r="H104" s="261">
        <v>25824206.590000004</v>
      </c>
      <c r="I104" s="150">
        <f t="shared" si="22"/>
        <v>111.51106216381945</v>
      </c>
      <c r="J104" s="99">
        <f t="shared" si="27"/>
        <v>2665780.7900000028</v>
      </c>
      <c r="K104" s="11">
        <f t="shared" si="39"/>
        <v>46708714.620000005</v>
      </c>
      <c r="L104" s="11">
        <f t="shared" si="39"/>
        <v>50757660.820000008</v>
      </c>
      <c r="M104" s="155">
        <f t="shared" si="23"/>
        <v>108.66850272575539</v>
      </c>
      <c r="N104" s="100">
        <f t="shared" si="28"/>
        <v>4048946.200000003</v>
      </c>
    </row>
    <row r="105" spans="1:14" s="58" customFormat="1" ht="24.6" customHeight="1">
      <c r="A105" s="119">
        <v>2240</v>
      </c>
      <c r="B105" s="120" t="s">
        <v>299</v>
      </c>
      <c r="C105" s="109">
        <v>25512355.710000001</v>
      </c>
      <c r="D105" s="261">
        <v>34754881.979999997</v>
      </c>
      <c r="E105" s="155">
        <f t="shared" si="38"/>
        <v>136.22764739979394</v>
      </c>
      <c r="F105" s="98">
        <f t="shared" si="26"/>
        <v>9242526.2699999958</v>
      </c>
      <c r="G105" s="127">
        <v>5351629.96</v>
      </c>
      <c r="H105" s="261">
        <v>30706047.500000004</v>
      </c>
      <c r="I105" s="150">
        <f t="shared" si="22"/>
        <v>573.77000520417153</v>
      </c>
      <c r="J105" s="99">
        <f t="shared" si="27"/>
        <v>25354417.540000003</v>
      </c>
      <c r="K105" s="11">
        <f t="shared" si="39"/>
        <v>30863985.670000002</v>
      </c>
      <c r="L105" s="11">
        <f t="shared" si="39"/>
        <v>65460929.480000004</v>
      </c>
      <c r="M105" s="155">
        <f t="shared" si="23"/>
        <v>212.09486739630151</v>
      </c>
      <c r="N105" s="100">
        <f t="shared" si="28"/>
        <v>34596943.810000002</v>
      </c>
    </row>
    <row r="106" spans="1:14" s="58" customFormat="1" ht="25.9" customHeight="1">
      <c r="A106" s="119">
        <v>2250</v>
      </c>
      <c r="B106" s="120" t="s">
        <v>300</v>
      </c>
      <c r="C106" s="109">
        <v>684663.13</v>
      </c>
      <c r="D106" s="261">
        <v>879933.77000000014</v>
      </c>
      <c r="E106" s="155">
        <f t="shared" si="38"/>
        <v>128.5206887071603</v>
      </c>
      <c r="F106" s="98">
        <f t="shared" si="26"/>
        <v>195270.64000000013</v>
      </c>
      <c r="G106" s="127">
        <v>226432.24</v>
      </c>
      <c r="H106" s="261">
        <v>289237.33</v>
      </c>
      <c r="I106" s="150">
        <f t="shared" si="22"/>
        <v>127.73681433350659</v>
      </c>
      <c r="J106" s="99">
        <f t="shared" si="27"/>
        <v>62805.090000000026</v>
      </c>
      <c r="K106" s="11">
        <f t="shared" si="39"/>
        <v>911095.37</v>
      </c>
      <c r="L106" s="11">
        <f t="shared" si="39"/>
        <v>1169171.1000000001</v>
      </c>
      <c r="M106" s="155">
        <f t="shared" si="23"/>
        <v>128.32587438129556</v>
      </c>
      <c r="N106" s="100">
        <f t="shared" si="28"/>
        <v>258075.7300000001</v>
      </c>
    </row>
    <row r="107" spans="1:14" s="2" customFormat="1" ht="37.9" customHeight="1">
      <c r="A107" s="84">
        <v>2270</v>
      </c>
      <c r="B107" s="117" t="s">
        <v>30</v>
      </c>
      <c r="C107" s="118">
        <f>SUM(C108:C112)</f>
        <v>51340699.590000004</v>
      </c>
      <c r="D107" s="118">
        <f>SUM(D108:D112)</f>
        <v>60168587.120000005</v>
      </c>
      <c r="E107" s="154">
        <f t="shared" si="38"/>
        <v>117.19471608392237</v>
      </c>
      <c r="F107" s="93">
        <f t="shared" si="26"/>
        <v>8827887.5300000012</v>
      </c>
      <c r="G107" s="118">
        <f>SUM(G108:G112)</f>
        <v>3302327.3099999996</v>
      </c>
      <c r="H107" s="118">
        <f>SUM(H108:H112)</f>
        <v>2178440.7899999996</v>
      </c>
      <c r="I107" s="149">
        <f t="shared" ref="I107:I157" si="40">IF(G107=0,0,H107/G107*100)</f>
        <v>65.966834462571782</v>
      </c>
      <c r="J107" s="94">
        <f t="shared" si="27"/>
        <v>-1123886.52</v>
      </c>
      <c r="K107" s="118">
        <f>SUM(K108:K112)</f>
        <v>54643026.899999999</v>
      </c>
      <c r="L107" s="118">
        <f>SUM(L108:L112)</f>
        <v>62347027.909999996</v>
      </c>
      <c r="M107" s="154">
        <f t="shared" si="23"/>
        <v>114.09878157756302</v>
      </c>
      <c r="N107" s="95">
        <f t="shared" si="28"/>
        <v>7704001.0099999979</v>
      </c>
    </row>
    <row r="108" spans="1:14" s="58" customFormat="1" ht="24.6" customHeight="1">
      <c r="A108" s="119">
        <v>2271</v>
      </c>
      <c r="B108" s="120" t="s">
        <v>31</v>
      </c>
      <c r="C108" s="109">
        <v>985063.09</v>
      </c>
      <c r="D108" s="261">
        <v>716525.95</v>
      </c>
      <c r="E108" s="155">
        <f t="shared" si="38"/>
        <v>72.739092274790238</v>
      </c>
      <c r="F108" s="98">
        <f t="shared" si="26"/>
        <v>-268537.14</v>
      </c>
      <c r="G108" s="46">
        <v>4000</v>
      </c>
      <c r="H108" s="261">
        <v>0</v>
      </c>
      <c r="I108" s="150">
        <f>IF(G109=0,0,H108/G109*100)</f>
        <v>0</v>
      </c>
      <c r="J108" s="99">
        <f t="shared" si="27"/>
        <v>-4000</v>
      </c>
      <c r="K108" s="11">
        <f>C108+G108</f>
        <v>989063.09</v>
      </c>
      <c r="L108" s="11">
        <f>D108+H108</f>
        <v>716525.95</v>
      </c>
      <c r="M108" s="155">
        <f t="shared" si="23"/>
        <v>72.44491855418444</v>
      </c>
      <c r="N108" s="100">
        <f t="shared" si="28"/>
        <v>-272537.14</v>
      </c>
    </row>
    <row r="109" spans="1:14" s="58" customFormat="1" ht="38.450000000000003" customHeight="1">
      <c r="A109" s="119">
        <v>2272</v>
      </c>
      <c r="B109" s="120" t="s">
        <v>32</v>
      </c>
      <c r="C109" s="109">
        <v>2972956.1</v>
      </c>
      <c r="D109" s="261">
        <v>3663338.0000000005</v>
      </c>
      <c r="E109" s="155">
        <f t="shared" si="38"/>
        <v>123.22206843215749</v>
      </c>
      <c r="F109" s="98">
        <f t="shared" si="26"/>
        <v>690381.90000000037</v>
      </c>
      <c r="G109" s="127">
        <v>437113.95</v>
      </c>
      <c r="H109" s="261">
        <v>392589.31</v>
      </c>
      <c r="I109" s="150">
        <f t="shared" si="40"/>
        <v>89.813951259162508</v>
      </c>
      <c r="J109" s="99">
        <f t="shared" si="27"/>
        <v>-44524.640000000014</v>
      </c>
      <c r="K109" s="11">
        <f>C109+G109</f>
        <v>3410070.0500000003</v>
      </c>
      <c r="L109" s="11">
        <f t="shared" ref="L109:L157" si="41">D109+H109</f>
        <v>4055927.3100000005</v>
      </c>
      <c r="M109" s="155">
        <f t="shared" ref="M109:M157" si="42">IF(K109=0,0,L109/K109*100)</f>
        <v>118.93970653183503</v>
      </c>
      <c r="N109" s="100">
        <f t="shared" si="28"/>
        <v>645857.26000000024</v>
      </c>
    </row>
    <row r="110" spans="1:14" s="58" customFormat="1" ht="24" customHeight="1">
      <c r="A110" s="119">
        <v>2273</v>
      </c>
      <c r="B110" s="120" t="s">
        <v>33</v>
      </c>
      <c r="C110" s="109">
        <v>28275327.07</v>
      </c>
      <c r="D110" s="261">
        <v>35194915.699999996</v>
      </c>
      <c r="E110" s="155">
        <f t="shared" si="38"/>
        <v>124.47217891722163</v>
      </c>
      <c r="F110" s="98">
        <f t="shared" si="26"/>
        <v>6919588.6299999952</v>
      </c>
      <c r="G110" s="127">
        <v>2018034.57</v>
      </c>
      <c r="H110" s="261">
        <v>1353691.3999999997</v>
      </c>
      <c r="I110" s="150">
        <f t="shared" si="40"/>
        <v>67.079693287910303</v>
      </c>
      <c r="J110" s="99">
        <f t="shared" si="27"/>
        <v>-664343.17000000039</v>
      </c>
      <c r="K110" s="11">
        <f t="shared" ref="K110:K157" si="43">C110+G110</f>
        <v>30293361.640000001</v>
      </c>
      <c r="L110" s="11">
        <f t="shared" si="41"/>
        <v>36548607.099999994</v>
      </c>
      <c r="M110" s="155">
        <f t="shared" si="42"/>
        <v>120.64889837693164</v>
      </c>
      <c r="N110" s="100">
        <f t="shared" si="28"/>
        <v>6255245.4599999934</v>
      </c>
    </row>
    <row r="111" spans="1:14" s="58" customFormat="1" ht="24" customHeight="1">
      <c r="A111" s="119">
        <v>2274</v>
      </c>
      <c r="B111" s="120" t="s">
        <v>34</v>
      </c>
      <c r="C111" s="109">
        <v>15585869.59</v>
      </c>
      <c r="D111" s="261">
        <v>17874331.580000002</v>
      </c>
      <c r="E111" s="155">
        <f t="shared" si="38"/>
        <v>114.68292787120646</v>
      </c>
      <c r="F111" s="98">
        <f t="shared" si="26"/>
        <v>2288461.9900000021</v>
      </c>
      <c r="G111" s="127">
        <v>763019.28</v>
      </c>
      <c r="H111" s="261">
        <v>320147.87</v>
      </c>
      <c r="I111" s="150">
        <f t="shared" si="40"/>
        <v>41.958031519203551</v>
      </c>
      <c r="J111" s="99">
        <f t="shared" si="27"/>
        <v>-442871.41000000003</v>
      </c>
      <c r="K111" s="11">
        <f t="shared" si="43"/>
        <v>16348888.869999999</v>
      </c>
      <c r="L111" s="11">
        <f t="shared" si="41"/>
        <v>18194479.450000003</v>
      </c>
      <c r="M111" s="155">
        <f t="shared" si="42"/>
        <v>111.28878295445898</v>
      </c>
      <c r="N111" s="100">
        <f t="shared" si="28"/>
        <v>1845590.5800000038</v>
      </c>
    </row>
    <row r="112" spans="1:14" s="58" customFormat="1" ht="31.9" customHeight="1">
      <c r="A112" s="119">
        <v>2275</v>
      </c>
      <c r="B112" s="120" t="s">
        <v>154</v>
      </c>
      <c r="C112" s="109">
        <v>3521483.74</v>
      </c>
      <c r="D112" s="261">
        <v>2719475.8900000006</v>
      </c>
      <c r="E112" s="155">
        <f t="shared" si="38"/>
        <v>77.22528600969774</v>
      </c>
      <c r="F112" s="98">
        <f t="shared" si="26"/>
        <v>-802007.84999999963</v>
      </c>
      <c r="G112" s="127">
        <v>80159.509999999995</v>
      </c>
      <c r="H112" s="261">
        <v>112012.21</v>
      </c>
      <c r="I112" s="150">
        <f t="shared" si="40"/>
        <v>139.73664509675771</v>
      </c>
      <c r="J112" s="99">
        <f t="shared" si="27"/>
        <v>31852.700000000012</v>
      </c>
      <c r="K112" s="11">
        <f t="shared" si="43"/>
        <v>3601643.25</v>
      </c>
      <c r="L112" s="11">
        <f t="shared" si="41"/>
        <v>2831488.1000000006</v>
      </c>
      <c r="M112" s="155">
        <f t="shared" si="42"/>
        <v>78.616562037342277</v>
      </c>
      <c r="N112" s="100">
        <f t="shared" si="28"/>
        <v>-770155.14999999944</v>
      </c>
    </row>
    <row r="113" spans="1:14" s="2" customFormat="1" ht="48.6" customHeight="1">
      <c r="A113" s="84">
        <v>2280</v>
      </c>
      <c r="B113" s="117" t="s">
        <v>155</v>
      </c>
      <c r="C113" s="121">
        <f>C114+C115</f>
        <v>145003530.97</v>
      </c>
      <c r="D113" s="121">
        <f>D114+D115</f>
        <v>145998981.74999997</v>
      </c>
      <c r="E113" s="154">
        <f t="shared" si="38"/>
        <v>100.68650106196787</v>
      </c>
      <c r="F113" s="93">
        <f t="shared" si="26"/>
        <v>995450.77999997139</v>
      </c>
      <c r="G113" s="121">
        <f>G114+G115</f>
        <v>17729590.77</v>
      </c>
      <c r="H113" s="121">
        <f>H114+H115</f>
        <v>17540844.440000001</v>
      </c>
      <c r="I113" s="149">
        <f t="shared" si="40"/>
        <v>98.935416319256646</v>
      </c>
      <c r="J113" s="94">
        <f t="shared" si="27"/>
        <v>-188746.32999999821</v>
      </c>
      <c r="K113" s="121">
        <f>K114+K115</f>
        <v>162733121.74000001</v>
      </c>
      <c r="L113" s="121">
        <f>L114+L115</f>
        <v>163539826.18999997</v>
      </c>
      <c r="M113" s="154">
        <f t="shared" si="42"/>
        <v>100.49572234673212</v>
      </c>
      <c r="N113" s="95">
        <f t="shared" si="28"/>
        <v>806704.44999995828</v>
      </c>
    </row>
    <row r="114" spans="1:14" s="58" customFormat="1" ht="52.15" customHeight="1">
      <c r="A114" s="119">
        <v>2281</v>
      </c>
      <c r="B114" s="122" t="s">
        <v>156</v>
      </c>
      <c r="C114" s="46">
        <v>166870</v>
      </c>
      <c r="D114" s="261">
        <v>3652307.6</v>
      </c>
      <c r="E114" s="155">
        <f t="shared" si="38"/>
        <v>2188.7143285192069</v>
      </c>
      <c r="F114" s="98">
        <f t="shared" si="26"/>
        <v>3485437.6</v>
      </c>
      <c r="G114" s="127">
        <v>1827303</v>
      </c>
      <c r="H114" s="261">
        <v>13000</v>
      </c>
      <c r="I114" s="150">
        <f t="shared" si="40"/>
        <v>0.71143099967547807</v>
      </c>
      <c r="J114" s="99">
        <f t="shared" si="27"/>
        <v>-1814303</v>
      </c>
      <c r="K114" s="11">
        <f t="shared" si="43"/>
        <v>1994173</v>
      </c>
      <c r="L114" s="11">
        <f t="shared" si="41"/>
        <v>3665307.6</v>
      </c>
      <c r="M114" s="155">
        <f t="shared" si="42"/>
        <v>183.80088387517031</v>
      </c>
      <c r="N114" s="100">
        <f t="shared" si="28"/>
        <v>1671134.6</v>
      </c>
    </row>
    <row r="115" spans="1:14" s="58" customFormat="1" ht="50.45" customHeight="1">
      <c r="A115" s="119">
        <v>2282</v>
      </c>
      <c r="B115" s="120" t="s">
        <v>157</v>
      </c>
      <c r="C115" s="109">
        <v>144836660.97</v>
      </c>
      <c r="D115" s="261">
        <v>142346674.14999998</v>
      </c>
      <c r="E115" s="155">
        <f t="shared" si="38"/>
        <v>98.280831107729156</v>
      </c>
      <c r="F115" s="98">
        <f t="shared" si="26"/>
        <v>-2489986.8200000226</v>
      </c>
      <c r="G115" s="127">
        <v>15902287.77</v>
      </c>
      <c r="H115" s="261">
        <v>17527844.440000001</v>
      </c>
      <c r="I115" s="150">
        <f t="shared" si="40"/>
        <v>110.22215604138825</v>
      </c>
      <c r="J115" s="99">
        <f t="shared" si="27"/>
        <v>1625556.6700000018</v>
      </c>
      <c r="K115" s="11">
        <f t="shared" si="43"/>
        <v>160738948.74000001</v>
      </c>
      <c r="L115" s="11">
        <f t="shared" si="41"/>
        <v>159874518.58999997</v>
      </c>
      <c r="M115" s="155">
        <f t="shared" si="42"/>
        <v>99.462214878984753</v>
      </c>
      <c r="N115" s="100">
        <f t="shared" si="28"/>
        <v>-864430.15000003576</v>
      </c>
    </row>
    <row r="116" spans="1:14" s="2" customFormat="1" ht="27" customHeight="1">
      <c r="A116" s="84">
        <v>2600</v>
      </c>
      <c r="B116" s="117" t="s">
        <v>158</v>
      </c>
      <c r="C116" s="92">
        <f>SUM(C117:C118)</f>
        <v>438367473.96000004</v>
      </c>
      <c r="D116" s="92">
        <f>SUM(D117:D118)</f>
        <v>475498233.29000008</v>
      </c>
      <c r="E116" s="154">
        <f t="shared" si="38"/>
        <v>108.47023594031251</v>
      </c>
      <c r="F116" s="93">
        <f t="shared" si="26"/>
        <v>37130759.330000043</v>
      </c>
      <c r="G116" s="92">
        <f>SUM(G117:G118)</f>
        <v>8129198.4000000004</v>
      </c>
      <c r="H116" s="92">
        <f>SUM(H117:H118)</f>
        <v>251323</v>
      </c>
      <c r="I116" s="149">
        <f t="shared" si="40"/>
        <v>3.0916086388050266</v>
      </c>
      <c r="J116" s="94">
        <f t="shared" si="27"/>
        <v>-7877875.4000000004</v>
      </c>
      <c r="K116" s="92">
        <f>SUM(K117:K118)</f>
        <v>446496672.36000001</v>
      </c>
      <c r="L116" s="92">
        <f>SUM(L117:L118)</f>
        <v>475749556.29000008</v>
      </c>
      <c r="M116" s="154">
        <f t="shared" si="42"/>
        <v>106.55164657227594</v>
      </c>
      <c r="N116" s="95">
        <f t="shared" si="28"/>
        <v>29252883.930000067</v>
      </c>
    </row>
    <row r="117" spans="1:14" s="58" customFormat="1" ht="65.45" customHeight="1">
      <c r="A117" s="119">
        <v>2610</v>
      </c>
      <c r="B117" s="120" t="s">
        <v>159</v>
      </c>
      <c r="C117" s="109">
        <v>254677146.96000001</v>
      </c>
      <c r="D117" s="261">
        <v>276520088.29000008</v>
      </c>
      <c r="E117" s="155">
        <f t="shared" si="38"/>
        <v>108.57671824532838</v>
      </c>
      <c r="F117" s="98">
        <f t="shared" si="26"/>
        <v>21842941.330000073</v>
      </c>
      <c r="G117" s="127">
        <v>2644578.4</v>
      </c>
      <c r="H117" s="261">
        <v>151323</v>
      </c>
      <c r="I117" s="150">
        <f t="shared" si="40"/>
        <v>5.7220084683441419</v>
      </c>
      <c r="J117" s="99">
        <f t="shared" si="27"/>
        <v>-2493255.4</v>
      </c>
      <c r="K117" s="11">
        <f t="shared" si="43"/>
        <v>257321725.36000001</v>
      </c>
      <c r="L117" s="11">
        <f t="shared" si="41"/>
        <v>276671411.29000008</v>
      </c>
      <c r="M117" s="155">
        <f t="shared" si="42"/>
        <v>107.51964720543099</v>
      </c>
      <c r="N117" s="100">
        <f t="shared" si="28"/>
        <v>19349685.930000067</v>
      </c>
    </row>
    <row r="118" spans="1:14" ht="43.9" customHeight="1">
      <c r="A118" s="119">
        <v>2620</v>
      </c>
      <c r="B118" s="120" t="s">
        <v>160</v>
      </c>
      <c r="C118" s="109">
        <v>183690327</v>
      </c>
      <c r="D118" s="261">
        <v>198978145</v>
      </c>
      <c r="E118" s="155">
        <f t="shared" si="38"/>
        <v>108.32260372643357</v>
      </c>
      <c r="F118" s="98">
        <f t="shared" si="26"/>
        <v>15287818</v>
      </c>
      <c r="G118" s="127">
        <v>5484620</v>
      </c>
      <c r="H118" s="261">
        <v>100000</v>
      </c>
      <c r="I118" s="150">
        <f t="shared" si="40"/>
        <v>1.8232803731160958</v>
      </c>
      <c r="J118" s="99">
        <f t="shared" si="27"/>
        <v>-5384620</v>
      </c>
      <c r="K118" s="11">
        <f t="shared" si="43"/>
        <v>189174947</v>
      </c>
      <c r="L118" s="11">
        <f t="shared" si="41"/>
        <v>199078145</v>
      </c>
      <c r="M118" s="155">
        <f t="shared" si="42"/>
        <v>105.23494160143731</v>
      </c>
      <c r="N118" s="100">
        <f t="shared" si="28"/>
        <v>9903198</v>
      </c>
    </row>
    <row r="119" spans="1:14" s="2" customFormat="1" ht="25.9" customHeight="1">
      <c r="A119" s="84">
        <v>2700</v>
      </c>
      <c r="B119" s="117" t="s">
        <v>161</v>
      </c>
      <c r="C119" s="92">
        <f>SUM(C120:C122)</f>
        <v>102628764.72</v>
      </c>
      <c r="D119" s="92">
        <f>SUM(D120:D122)</f>
        <v>107994778.05</v>
      </c>
      <c r="E119" s="154">
        <f t="shared" si="38"/>
        <v>105.22856661545133</v>
      </c>
      <c r="F119" s="93">
        <f t="shared" si="26"/>
        <v>5366013.3299999982</v>
      </c>
      <c r="G119" s="92">
        <f>SUM(G120:G122)</f>
        <v>575601.25</v>
      </c>
      <c r="H119" s="92">
        <f>SUM(H120:H122)</f>
        <v>273587</v>
      </c>
      <c r="I119" s="149">
        <f t="shared" si="40"/>
        <v>47.530647301408749</v>
      </c>
      <c r="J119" s="94">
        <f t="shared" si="27"/>
        <v>-302014.25</v>
      </c>
      <c r="K119" s="92">
        <f>SUM(K120:K122)</f>
        <v>103204365.97</v>
      </c>
      <c r="L119" s="92">
        <f>SUM(L120:L122)</f>
        <v>108268365.05</v>
      </c>
      <c r="M119" s="154">
        <f t="shared" si="42"/>
        <v>104.90676826741228</v>
      </c>
      <c r="N119" s="95">
        <f t="shared" si="28"/>
        <v>5063999.0799999982</v>
      </c>
    </row>
    <row r="120" spans="1:14" s="58" customFormat="1" ht="28.9" customHeight="1">
      <c r="A120" s="119">
        <v>2710</v>
      </c>
      <c r="B120" s="120" t="s">
        <v>162</v>
      </c>
      <c r="C120" s="109">
        <v>1223888.83</v>
      </c>
      <c r="D120" s="261">
        <v>1301375.72</v>
      </c>
      <c r="E120" s="155">
        <f t="shared" si="38"/>
        <v>106.33120330054813</v>
      </c>
      <c r="F120" s="98">
        <f t="shared" si="26"/>
        <v>77486.889999999898</v>
      </c>
      <c r="G120" s="46"/>
      <c r="H120" s="46"/>
      <c r="I120" s="150">
        <f t="shared" si="40"/>
        <v>0</v>
      </c>
      <c r="J120" s="99">
        <f t="shared" si="27"/>
        <v>0</v>
      </c>
      <c r="K120" s="11">
        <f t="shared" si="43"/>
        <v>1223888.83</v>
      </c>
      <c r="L120" s="11">
        <f t="shared" si="41"/>
        <v>1301375.72</v>
      </c>
      <c r="M120" s="155">
        <f t="shared" si="42"/>
        <v>106.33120330054813</v>
      </c>
      <c r="N120" s="100">
        <f t="shared" si="28"/>
        <v>77486.889999999898</v>
      </c>
    </row>
    <row r="121" spans="1:14" s="58" customFormat="1" ht="27" customHeight="1">
      <c r="A121" s="119">
        <v>2720</v>
      </c>
      <c r="B121" s="120" t="s">
        <v>288</v>
      </c>
      <c r="C121" s="109">
        <v>45554770.240000002</v>
      </c>
      <c r="D121" s="261">
        <v>43685152.5</v>
      </c>
      <c r="E121" s="155">
        <f t="shared" si="38"/>
        <v>95.895890309291133</v>
      </c>
      <c r="F121" s="98">
        <f t="shared" si="26"/>
        <v>-1869617.7400000021</v>
      </c>
      <c r="G121" s="127">
        <v>572406.25</v>
      </c>
      <c r="H121" s="261">
        <v>273587</v>
      </c>
      <c r="I121" s="150">
        <f t="shared" si="40"/>
        <v>47.795949118305394</v>
      </c>
      <c r="J121" s="99">
        <f t="shared" si="27"/>
        <v>-298819.25</v>
      </c>
      <c r="K121" s="11">
        <f t="shared" si="43"/>
        <v>46127176.490000002</v>
      </c>
      <c r="L121" s="11">
        <f t="shared" si="41"/>
        <v>43958739.5</v>
      </c>
      <c r="M121" s="155">
        <f t="shared" si="42"/>
        <v>95.299003418364222</v>
      </c>
      <c r="N121" s="100">
        <f t="shared" si="28"/>
        <v>-2168436.9900000021</v>
      </c>
    </row>
    <row r="122" spans="1:14" s="58" customFormat="1" ht="21" customHeight="1">
      <c r="A122" s="119">
        <v>2730</v>
      </c>
      <c r="B122" s="120" t="s">
        <v>163</v>
      </c>
      <c r="C122" s="109">
        <v>55850105.649999999</v>
      </c>
      <c r="D122" s="261">
        <v>63008249.829999998</v>
      </c>
      <c r="E122" s="155">
        <f t="shared" si="38"/>
        <v>112.8167066054601</v>
      </c>
      <c r="F122" s="98">
        <f t="shared" si="26"/>
        <v>7158144.1799999997</v>
      </c>
      <c r="G122" s="109">
        <v>3195</v>
      </c>
      <c r="H122" s="261">
        <v>0</v>
      </c>
      <c r="I122" s="150">
        <f t="shared" si="40"/>
        <v>0</v>
      </c>
      <c r="J122" s="99">
        <f t="shared" si="27"/>
        <v>-3195</v>
      </c>
      <c r="K122" s="11">
        <f t="shared" si="43"/>
        <v>55853300.649999999</v>
      </c>
      <c r="L122" s="11">
        <f t="shared" si="41"/>
        <v>63008249.829999998</v>
      </c>
      <c r="M122" s="155">
        <f t="shared" si="42"/>
        <v>112.81025310363641</v>
      </c>
      <c r="N122" s="100">
        <f t="shared" si="28"/>
        <v>7154949.1799999997</v>
      </c>
    </row>
    <row r="123" spans="1:14" s="2" customFormat="1" ht="19.899999999999999" customHeight="1">
      <c r="A123" s="84">
        <v>2800</v>
      </c>
      <c r="B123" s="117" t="s">
        <v>164</v>
      </c>
      <c r="C123" s="240">
        <v>2311176.8199999998</v>
      </c>
      <c r="D123" s="262">
        <v>1400738.4700000002</v>
      </c>
      <c r="E123" s="154">
        <f t="shared" si="38"/>
        <v>60.607152939514172</v>
      </c>
      <c r="F123" s="93">
        <f t="shared" si="26"/>
        <v>-910438.34999999963</v>
      </c>
      <c r="G123" s="186">
        <v>465618.98</v>
      </c>
      <c r="H123" s="262">
        <v>267155.76999999996</v>
      </c>
      <c r="I123" s="149">
        <f t="shared" si="40"/>
        <v>57.376477651319099</v>
      </c>
      <c r="J123" s="94">
        <f t="shared" si="27"/>
        <v>-198463.21000000002</v>
      </c>
      <c r="K123" s="9">
        <f t="shared" si="43"/>
        <v>2776795.8</v>
      </c>
      <c r="L123" s="9">
        <f t="shared" si="41"/>
        <v>1667894.2400000002</v>
      </c>
      <c r="M123" s="154">
        <f t="shared" si="42"/>
        <v>60.06542648904901</v>
      </c>
      <c r="N123" s="95">
        <f t="shared" si="28"/>
        <v>-1108901.5599999996</v>
      </c>
    </row>
    <row r="124" spans="1:14" s="2" customFormat="1" ht="25.9" customHeight="1">
      <c r="A124" s="123" t="s">
        <v>340</v>
      </c>
      <c r="B124" s="117" t="s">
        <v>165</v>
      </c>
      <c r="C124" s="92">
        <f>C125+C138</f>
        <v>125521449.56999999</v>
      </c>
      <c r="D124" s="92">
        <f>D125+D138</f>
        <v>75722101.729999989</v>
      </c>
      <c r="E124" s="154">
        <f t="shared" si="38"/>
        <v>60.326025543364828</v>
      </c>
      <c r="F124" s="93">
        <f t="shared" si="26"/>
        <v>-49799347.840000004</v>
      </c>
      <c r="G124" s="92">
        <f>G125+G138</f>
        <v>281075808.82999998</v>
      </c>
      <c r="H124" s="92">
        <f>H125+H138</f>
        <v>352480563.85000002</v>
      </c>
      <c r="I124" s="149">
        <f t="shared" si="40"/>
        <v>125.4040912724677</v>
      </c>
      <c r="J124" s="94">
        <f t="shared" si="27"/>
        <v>71404755.020000041</v>
      </c>
      <c r="K124" s="92">
        <f>K125+K138</f>
        <v>406597258.39999998</v>
      </c>
      <c r="L124" s="92">
        <f>L125+L138</f>
        <v>428202665.58000004</v>
      </c>
      <c r="M124" s="154">
        <f t="shared" si="42"/>
        <v>105.31371196771455</v>
      </c>
      <c r="N124" s="95">
        <f t="shared" si="28"/>
        <v>21605407.180000067</v>
      </c>
    </row>
    <row r="125" spans="1:14" s="2" customFormat="1" ht="21.6" customHeight="1">
      <c r="A125" s="123" t="s">
        <v>166</v>
      </c>
      <c r="B125" s="117" t="s">
        <v>167</v>
      </c>
      <c r="C125" s="92">
        <f>C126+C127+C130+C133+C135</f>
        <v>0</v>
      </c>
      <c r="D125" s="92">
        <f>D126+D127+D130+D133+D135</f>
        <v>0</v>
      </c>
      <c r="E125" s="154">
        <f t="shared" si="38"/>
        <v>0</v>
      </c>
      <c r="F125" s="92">
        <f>F126+F127+F130+F133</f>
        <v>0</v>
      </c>
      <c r="G125" s="92">
        <f>G126+G127+G130+G133+G135+G137</f>
        <v>198940799.46999997</v>
      </c>
      <c r="H125" s="92">
        <f>H126+H127+H130+H133+H135+H137</f>
        <v>220199318.82000002</v>
      </c>
      <c r="I125" s="149">
        <f t="shared" si="40"/>
        <v>110.68585197537915</v>
      </c>
      <c r="J125" s="92">
        <f>J126+J127+J130+J133</f>
        <v>22035361.45000001</v>
      </c>
      <c r="K125" s="92">
        <f>K126+K127+K130+K133+K135</f>
        <v>198940799.46999997</v>
      </c>
      <c r="L125" s="92">
        <f>L126+L127+L130+L133+L135</f>
        <v>220199318.82000002</v>
      </c>
      <c r="M125" s="154">
        <f t="shared" si="42"/>
        <v>110.68585197537915</v>
      </c>
      <c r="N125" s="95">
        <f t="shared" si="28"/>
        <v>21258519.350000054</v>
      </c>
    </row>
    <row r="126" spans="1:14" ht="40.9" customHeight="1">
      <c r="A126" s="124" t="s">
        <v>168</v>
      </c>
      <c r="B126" s="120" t="s">
        <v>169</v>
      </c>
      <c r="C126" s="81"/>
      <c r="D126" s="81"/>
      <c r="E126" s="155">
        <f t="shared" si="38"/>
        <v>0</v>
      </c>
      <c r="F126" s="93">
        <f t="shared" si="26"/>
        <v>0</v>
      </c>
      <c r="G126" s="151">
        <v>83926742.340000004</v>
      </c>
      <c r="H126" s="261">
        <v>115209811.51000001</v>
      </c>
      <c r="I126" s="150">
        <f t="shared" si="40"/>
        <v>137.27425645006872</v>
      </c>
      <c r="J126" s="99">
        <f t="shared" si="27"/>
        <v>31283069.170000002</v>
      </c>
      <c r="K126" s="11">
        <f t="shared" si="43"/>
        <v>83926742.340000004</v>
      </c>
      <c r="L126" s="11">
        <f t="shared" si="41"/>
        <v>115209811.51000001</v>
      </c>
      <c r="M126" s="155">
        <f t="shared" si="42"/>
        <v>137.27425645006872</v>
      </c>
      <c r="N126" s="100">
        <f t="shared" si="28"/>
        <v>31283069.170000002</v>
      </c>
    </row>
    <row r="127" spans="1:14" s="2" customFormat="1" ht="37.9" customHeight="1">
      <c r="A127" s="123" t="s">
        <v>170</v>
      </c>
      <c r="B127" s="117" t="s">
        <v>171</v>
      </c>
      <c r="C127" s="92">
        <f>C129+C128</f>
        <v>0</v>
      </c>
      <c r="D127" s="92">
        <f>D129+D128</f>
        <v>0</v>
      </c>
      <c r="E127" s="154">
        <f t="shared" si="38"/>
        <v>0</v>
      </c>
      <c r="F127" s="93">
        <f t="shared" si="26"/>
        <v>0</v>
      </c>
      <c r="G127" s="92">
        <f>G129+G128</f>
        <v>45437641.600000001</v>
      </c>
      <c r="H127" s="92">
        <f>H129+H128</f>
        <v>29216927.130000003</v>
      </c>
      <c r="I127" s="149">
        <f t="shared" si="40"/>
        <v>64.301152307165523</v>
      </c>
      <c r="J127" s="94">
        <f t="shared" si="27"/>
        <v>-16220714.469999999</v>
      </c>
      <c r="K127" s="92">
        <f>K129+K128</f>
        <v>45437641.600000001</v>
      </c>
      <c r="L127" s="92">
        <f>L129+L128</f>
        <v>29216927.130000003</v>
      </c>
      <c r="M127" s="154">
        <f t="shared" si="42"/>
        <v>64.301152307165523</v>
      </c>
      <c r="N127" s="95">
        <f t="shared" si="28"/>
        <v>-16220714.469999999</v>
      </c>
    </row>
    <row r="128" spans="1:14" s="2" customFormat="1" ht="37.9" customHeight="1">
      <c r="A128" s="124">
        <v>3121</v>
      </c>
      <c r="B128" s="351" t="s">
        <v>880</v>
      </c>
      <c r="C128" s="97"/>
      <c r="D128" s="97"/>
      <c r="E128" s="155">
        <f t="shared" si="38"/>
        <v>0</v>
      </c>
      <c r="F128" s="98"/>
      <c r="G128" s="97"/>
      <c r="H128" s="261">
        <v>22156061.100000001</v>
      </c>
      <c r="I128" s="150">
        <f>IF(G128=0,0,H128/G128*100)</f>
        <v>0</v>
      </c>
      <c r="J128" s="99">
        <f>H128-G128</f>
        <v>22156061.100000001</v>
      </c>
      <c r="K128" s="11">
        <f>C128+G128</f>
        <v>0</v>
      </c>
      <c r="L128" s="11">
        <f>D128+H128</f>
        <v>22156061.100000001</v>
      </c>
      <c r="M128" s="155">
        <f>IF(K128=0,0,L128/K128*100)</f>
        <v>0</v>
      </c>
      <c r="N128" s="100">
        <f>L128-K128</f>
        <v>22156061.100000001</v>
      </c>
    </row>
    <row r="129" spans="1:14" ht="41.45" customHeight="1">
      <c r="A129" s="124" t="s">
        <v>172</v>
      </c>
      <c r="B129" s="120" t="s">
        <v>173</v>
      </c>
      <c r="C129" s="81"/>
      <c r="D129" s="81"/>
      <c r="E129" s="155">
        <f t="shared" si="38"/>
        <v>0</v>
      </c>
      <c r="F129" s="93">
        <f t="shared" si="26"/>
        <v>0</v>
      </c>
      <c r="G129" s="109">
        <v>45437641.600000001</v>
      </c>
      <c r="H129" s="261">
        <v>7060866.0300000003</v>
      </c>
      <c r="I129" s="150">
        <f t="shared" si="40"/>
        <v>15.539684238365048</v>
      </c>
      <c r="J129" s="99">
        <f t="shared" si="27"/>
        <v>-38376775.57</v>
      </c>
      <c r="K129" s="11">
        <f t="shared" si="43"/>
        <v>45437641.600000001</v>
      </c>
      <c r="L129" s="11">
        <f t="shared" si="41"/>
        <v>7060866.0300000003</v>
      </c>
      <c r="M129" s="155">
        <f t="shared" si="42"/>
        <v>15.539684238365048</v>
      </c>
      <c r="N129" s="100">
        <f t="shared" si="28"/>
        <v>-38376775.57</v>
      </c>
    </row>
    <row r="130" spans="1:14" s="2" customFormat="1" ht="27.6" customHeight="1">
      <c r="A130" s="123" t="s">
        <v>174</v>
      </c>
      <c r="B130" s="117" t="s">
        <v>175</v>
      </c>
      <c r="C130" s="92">
        <f>C132+C131</f>
        <v>0</v>
      </c>
      <c r="D130" s="92">
        <f>D132+D131</f>
        <v>0</v>
      </c>
      <c r="E130" s="155">
        <f t="shared" si="38"/>
        <v>0</v>
      </c>
      <c r="F130" s="92">
        <f>F132+F131</f>
        <v>0</v>
      </c>
      <c r="G130" s="92">
        <f>G132+G131</f>
        <v>18861945.329999998</v>
      </c>
      <c r="H130" s="92">
        <f>H132+H131</f>
        <v>41753504.840000004</v>
      </c>
      <c r="I130" s="150">
        <f t="shared" si="40"/>
        <v>221.36372526534097</v>
      </c>
      <c r="J130" s="92">
        <f>J132+J131</f>
        <v>22891559.510000005</v>
      </c>
      <c r="K130" s="92">
        <f>K132+K131</f>
        <v>18861945.329999998</v>
      </c>
      <c r="L130" s="92">
        <f>L132+L131</f>
        <v>41753504.840000004</v>
      </c>
      <c r="M130" s="154">
        <f t="shared" si="42"/>
        <v>221.36372526534097</v>
      </c>
      <c r="N130" s="92">
        <f>N132+N131</f>
        <v>22891559.510000005</v>
      </c>
    </row>
    <row r="131" spans="1:14" s="2" customFormat="1" ht="33.75" customHeight="1">
      <c r="A131" s="124">
        <v>3131</v>
      </c>
      <c r="B131" s="120" t="s">
        <v>310</v>
      </c>
      <c r="C131" s="92"/>
      <c r="D131" s="92"/>
      <c r="E131" s="155">
        <f t="shared" si="38"/>
        <v>0</v>
      </c>
      <c r="F131" s="93">
        <f t="shared" si="26"/>
        <v>0</v>
      </c>
      <c r="G131" s="180"/>
      <c r="H131" s="261">
        <v>6983011.6699999999</v>
      </c>
      <c r="I131" s="150">
        <f t="shared" si="40"/>
        <v>0</v>
      </c>
      <c r="J131" s="99">
        <f t="shared" si="27"/>
        <v>6983011.6699999999</v>
      </c>
      <c r="K131" s="11">
        <f>C131+G131</f>
        <v>0</v>
      </c>
      <c r="L131" s="11">
        <f>D131+H131</f>
        <v>6983011.6699999999</v>
      </c>
      <c r="M131" s="155">
        <f>IF(K131=0,0,L131/K131*100)</f>
        <v>0</v>
      </c>
      <c r="N131" s="100">
        <f>L131-K131</f>
        <v>6983011.6699999999</v>
      </c>
    </row>
    <row r="132" spans="1:14" s="58" customFormat="1" ht="21.6" customHeight="1">
      <c r="A132" s="124" t="s">
        <v>176</v>
      </c>
      <c r="B132" s="120" t="s">
        <v>177</v>
      </c>
      <c r="C132" s="81"/>
      <c r="D132" s="81"/>
      <c r="E132" s="155">
        <f t="shared" si="38"/>
        <v>0</v>
      </c>
      <c r="F132" s="98">
        <f t="shared" si="26"/>
        <v>0</v>
      </c>
      <c r="G132" s="151">
        <v>18861945.329999998</v>
      </c>
      <c r="H132" s="261">
        <v>34770493.170000002</v>
      </c>
      <c r="I132" s="150">
        <f t="shared" si="40"/>
        <v>184.34203133171738</v>
      </c>
      <c r="J132" s="99">
        <f t="shared" si="27"/>
        <v>15908547.840000004</v>
      </c>
      <c r="K132" s="11">
        <f t="shared" si="43"/>
        <v>18861945.329999998</v>
      </c>
      <c r="L132" s="11">
        <f t="shared" si="41"/>
        <v>34770493.170000002</v>
      </c>
      <c r="M132" s="155">
        <f t="shared" si="42"/>
        <v>184.34203133171738</v>
      </c>
      <c r="N132" s="100">
        <f t="shared" si="28"/>
        <v>15908547.840000004</v>
      </c>
    </row>
    <row r="133" spans="1:14" s="2" customFormat="1" ht="24" customHeight="1">
      <c r="A133" s="123" t="s">
        <v>178</v>
      </c>
      <c r="B133" s="117" t="s">
        <v>179</v>
      </c>
      <c r="C133" s="92">
        <f>C134+C136</f>
        <v>0</v>
      </c>
      <c r="D133" s="92">
        <f>D134+D136</f>
        <v>0</v>
      </c>
      <c r="E133" s="155">
        <f t="shared" si="38"/>
        <v>0</v>
      </c>
      <c r="F133" s="92">
        <f>F134</f>
        <v>0</v>
      </c>
      <c r="G133" s="92">
        <f>G134+G136</f>
        <v>50714470.200000003</v>
      </c>
      <c r="H133" s="92">
        <f>H134+H136</f>
        <v>34019075.340000004</v>
      </c>
      <c r="I133" s="149">
        <f t="shared" si="40"/>
        <v>67.079622848943814</v>
      </c>
      <c r="J133" s="92">
        <f>J134</f>
        <v>-15918552.759999998</v>
      </c>
      <c r="K133" s="92">
        <f>K134+K136</f>
        <v>50714470.200000003</v>
      </c>
      <c r="L133" s="92">
        <f>L134+L136</f>
        <v>34019075.340000004</v>
      </c>
      <c r="M133" s="154">
        <f t="shared" si="42"/>
        <v>67.079622848943814</v>
      </c>
      <c r="N133" s="95">
        <f t="shared" si="28"/>
        <v>-16695394.859999999</v>
      </c>
    </row>
    <row r="134" spans="1:14" ht="40.9" customHeight="1">
      <c r="A134" s="124" t="s">
        <v>180</v>
      </c>
      <c r="B134" s="120" t="s">
        <v>181</v>
      </c>
      <c r="C134" s="81"/>
      <c r="D134" s="81"/>
      <c r="E134" s="155">
        <f t="shared" si="38"/>
        <v>0</v>
      </c>
      <c r="F134" s="93">
        <f t="shared" si="26"/>
        <v>0</v>
      </c>
      <c r="G134" s="151">
        <v>49937628.100000001</v>
      </c>
      <c r="H134" s="261">
        <v>34019075.340000004</v>
      </c>
      <c r="I134" s="150">
        <f t="shared" si="40"/>
        <v>68.123130061117195</v>
      </c>
      <c r="J134" s="99">
        <f t="shared" si="27"/>
        <v>-15918552.759999998</v>
      </c>
      <c r="K134" s="11">
        <f t="shared" si="43"/>
        <v>49937628.100000001</v>
      </c>
      <c r="L134" s="11">
        <f t="shared" si="41"/>
        <v>34019075.340000004</v>
      </c>
      <c r="M134" s="155">
        <f t="shared" si="42"/>
        <v>68.123130061117195</v>
      </c>
      <c r="N134" s="100">
        <f t="shared" si="28"/>
        <v>-15918552.759999998</v>
      </c>
    </row>
    <row r="135" spans="1:14" ht="40.9" hidden="1" customHeight="1">
      <c r="A135" s="123">
        <v>3160</v>
      </c>
      <c r="B135" s="117" t="s">
        <v>345</v>
      </c>
      <c r="C135" s="80"/>
      <c r="D135" s="80"/>
      <c r="E135" s="155">
        <f>IF(C135=0,0,D135/C135*100)</f>
        <v>0</v>
      </c>
      <c r="F135" s="93">
        <f>D135-C135</f>
        <v>0</v>
      </c>
      <c r="G135" s="278"/>
      <c r="H135" s="186"/>
      <c r="I135" s="150">
        <f>IF(G135=0,0,H135/G135*100)</f>
        <v>0</v>
      </c>
      <c r="J135" s="99">
        <f>H135-G135</f>
        <v>0</v>
      </c>
      <c r="K135" s="11">
        <f t="shared" ref="K135:L137" si="44">C135+G135</f>
        <v>0</v>
      </c>
      <c r="L135" s="11">
        <f t="shared" si="44"/>
        <v>0</v>
      </c>
      <c r="M135" s="155">
        <f>IF(K135=0,0,L135/K135*100)</f>
        <v>0</v>
      </c>
      <c r="N135" s="100">
        <f>L135-K135</f>
        <v>0</v>
      </c>
    </row>
    <row r="136" spans="1:14" ht="40.9" customHeight="1">
      <c r="A136" s="124">
        <v>3143</v>
      </c>
      <c r="B136" s="350" t="s">
        <v>879</v>
      </c>
      <c r="C136" s="81"/>
      <c r="D136" s="81"/>
      <c r="E136" s="155">
        <f>IF(C136=0,0,D136/C136*100)</f>
        <v>0</v>
      </c>
      <c r="F136" s="93">
        <f>D136-C136</f>
        <v>0</v>
      </c>
      <c r="G136" s="279">
        <v>776842.1</v>
      </c>
      <c r="H136" s="127"/>
      <c r="I136" s="150">
        <f>IF(G136=0,0,H136/G136*100)</f>
        <v>0</v>
      </c>
      <c r="J136" s="99">
        <f>H136-G136</f>
        <v>-776842.1</v>
      </c>
      <c r="K136" s="11">
        <f t="shared" si="44"/>
        <v>776842.1</v>
      </c>
      <c r="L136" s="11">
        <f t="shared" si="44"/>
        <v>0</v>
      </c>
      <c r="M136" s="155">
        <f>IF(K136=0,0,L136/K136*100)</f>
        <v>0</v>
      </c>
      <c r="N136" s="100">
        <f>L136-K136</f>
        <v>-776842.1</v>
      </c>
    </row>
    <row r="137" spans="1:14" ht="40.9" customHeight="1">
      <c r="A137" s="217">
        <v>3160</v>
      </c>
      <c r="B137" s="218" t="s">
        <v>345</v>
      </c>
      <c r="C137" s="80"/>
      <c r="D137" s="80"/>
      <c r="E137" s="155">
        <f>IF(C137=0,0,D137/C137*100)</f>
        <v>0</v>
      </c>
      <c r="F137" s="93">
        <f>D137-C137</f>
        <v>0</v>
      </c>
      <c r="G137" s="186"/>
      <c r="H137" s="186"/>
      <c r="I137" s="150">
        <f>IF(G137=0,0,H137/G137*100)</f>
        <v>0</v>
      </c>
      <c r="J137" s="99">
        <f>H137-G137</f>
        <v>0</v>
      </c>
      <c r="K137" s="11">
        <f t="shared" si="44"/>
        <v>0</v>
      </c>
      <c r="L137" s="11">
        <f t="shared" si="44"/>
        <v>0</v>
      </c>
      <c r="M137" s="155">
        <f>IF(K137=0,0,L137/K137*100)</f>
        <v>0</v>
      </c>
      <c r="N137" s="100">
        <f>L137-K137</f>
        <v>0</v>
      </c>
    </row>
    <row r="138" spans="1:14" s="2" customFormat="1" ht="24" customHeight="1">
      <c r="A138" s="123" t="s">
        <v>464</v>
      </c>
      <c r="B138" s="117" t="s">
        <v>465</v>
      </c>
      <c r="C138" s="92">
        <f>C139+C140</f>
        <v>125521449.56999999</v>
      </c>
      <c r="D138" s="92">
        <f>D139+D140</f>
        <v>75722101.729999989</v>
      </c>
      <c r="E138" s="155">
        <f t="shared" si="38"/>
        <v>60.326025543364828</v>
      </c>
      <c r="F138" s="92">
        <f>F139+F140</f>
        <v>-49799347.840000004</v>
      </c>
      <c r="G138" s="92">
        <f>G139+G140</f>
        <v>82135009.359999999</v>
      </c>
      <c r="H138" s="92">
        <f>H139+H140</f>
        <v>132281245.03</v>
      </c>
      <c r="I138" s="149">
        <f t="shared" si="40"/>
        <v>161.05342418627808</v>
      </c>
      <c r="J138" s="92">
        <f>J139+J140</f>
        <v>50146235.669999994</v>
      </c>
      <c r="K138" s="92">
        <f>K139+K140</f>
        <v>207656458.93000001</v>
      </c>
      <c r="L138" s="92">
        <f>L139+L140</f>
        <v>208003346.75999999</v>
      </c>
      <c r="M138" s="154">
        <f t="shared" si="42"/>
        <v>100.167048899797</v>
      </c>
      <c r="N138" s="95">
        <f t="shared" si="28"/>
        <v>346887.82999998331</v>
      </c>
    </row>
    <row r="139" spans="1:14" s="58" customFormat="1" ht="35.450000000000003" customHeight="1">
      <c r="A139" s="124" t="s">
        <v>466</v>
      </c>
      <c r="B139" s="120" t="s">
        <v>311</v>
      </c>
      <c r="C139" s="81"/>
      <c r="D139" s="81"/>
      <c r="E139" s="155">
        <f t="shared" si="38"/>
        <v>0</v>
      </c>
      <c r="F139" s="98">
        <f t="shared" si="26"/>
        <v>0</v>
      </c>
      <c r="G139" s="151">
        <v>4229929.3600000003</v>
      </c>
      <c r="H139" s="261">
        <v>15265933.369999999</v>
      </c>
      <c r="I139" s="150">
        <f t="shared" si="40"/>
        <v>360.90279696774883</v>
      </c>
      <c r="J139" s="99">
        <f t="shared" si="27"/>
        <v>11036004.009999998</v>
      </c>
      <c r="K139" s="11">
        <f t="shared" si="43"/>
        <v>4229929.3600000003</v>
      </c>
      <c r="L139" s="11">
        <f t="shared" si="41"/>
        <v>15265933.369999999</v>
      </c>
      <c r="M139" s="155">
        <f t="shared" si="42"/>
        <v>360.90279696774883</v>
      </c>
      <c r="N139" s="100">
        <f t="shared" si="28"/>
        <v>11036004.009999998</v>
      </c>
    </row>
    <row r="140" spans="1:14" s="58" customFormat="1" ht="36.6" customHeight="1">
      <c r="A140" s="124" t="s">
        <v>312</v>
      </c>
      <c r="B140" s="120" t="s">
        <v>313</v>
      </c>
      <c r="C140" s="109">
        <v>125521449.56999999</v>
      </c>
      <c r="D140" s="261">
        <v>75722101.729999989</v>
      </c>
      <c r="E140" s="155">
        <f t="shared" si="38"/>
        <v>60.326025543364828</v>
      </c>
      <c r="F140" s="98">
        <f t="shared" si="26"/>
        <v>-49799347.840000004</v>
      </c>
      <c r="G140" s="109">
        <v>77905080</v>
      </c>
      <c r="H140" s="261">
        <v>117015311.66</v>
      </c>
      <c r="I140" s="150">
        <f t="shared" si="40"/>
        <v>150.2024151185006</v>
      </c>
      <c r="J140" s="99">
        <f t="shared" si="27"/>
        <v>39110231.659999996</v>
      </c>
      <c r="K140" s="11">
        <f t="shared" si="43"/>
        <v>203426529.56999999</v>
      </c>
      <c r="L140" s="11">
        <f t="shared" si="41"/>
        <v>192737413.38999999</v>
      </c>
      <c r="M140" s="155">
        <f t="shared" si="42"/>
        <v>94.745465990795537</v>
      </c>
      <c r="N140" s="100">
        <f t="shared" si="28"/>
        <v>-10689116.180000007</v>
      </c>
    </row>
    <row r="141" spans="1:14" s="60" customFormat="1" ht="22.9" customHeight="1">
      <c r="A141" s="125"/>
      <c r="B141" s="104" t="s">
        <v>314</v>
      </c>
      <c r="C141" s="106">
        <f>SUM(C142:C145)</f>
        <v>10323206</v>
      </c>
      <c r="D141" s="106">
        <f>SUM(D142:D145)</f>
        <v>9753000</v>
      </c>
      <c r="E141" s="153">
        <f t="shared" si="38"/>
        <v>94.476463997715442</v>
      </c>
      <c r="F141" s="105">
        <f>SUM(F142:F145)</f>
        <v>-570206</v>
      </c>
      <c r="G141" s="106">
        <f>SUM(G142:G145)</f>
        <v>-1613219.2999999998</v>
      </c>
      <c r="H141" s="106">
        <f>SUM(H142:H145)</f>
        <v>-2579411.9900000002</v>
      </c>
      <c r="I141" s="105">
        <f>SUM(I142:I145)</f>
        <v>627.67887105579268</v>
      </c>
      <c r="J141" s="107">
        <f t="shared" si="27"/>
        <v>-966192.69000000041</v>
      </c>
      <c r="K141" s="105">
        <f>SUM(K142:K145)</f>
        <v>8709986.6999999993</v>
      </c>
      <c r="L141" s="105">
        <f>SUM(L142:L145)</f>
        <v>7173588.0099999998</v>
      </c>
      <c r="M141" s="153">
        <f t="shared" si="42"/>
        <v>82.360493271476528</v>
      </c>
      <c r="N141" s="105">
        <f t="shared" si="28"/>
        <v>-1536398.6899999995</v>
      </c>
    </row>
    <row r="142" spans="1:14" ht="69.599999999999994" customHeight="1">
      <c r="A142" s="119" t="s">
        <v>148</v>
      </c>
      <c r="B142" s="126" t="s">
        <v>53</v>
      </c>
      <c r="C142" s="42">
        <v>2653206</v>
      </c>
      <c r="D142" s="216"/>
      <c r="E142" s="155">
        <f t="shared" si="38"/>
        <v>0</v>
      </c>
      <c r="F142" s="98">
        <f t="shared" si="26"/>
        <v>-2653206</v>
      </c>
      <c r="G142" s="127">
        <v>1000000</v>
      </c>
      <c r="H142" s="127">
        <v>2522020</v>
      </c>
      <c r="I142" s="150">
        <f t="shared" si="40"/>
        <v>252.202</v>
      </c>
      <c r="J142" s="99">
        <f t="shared" si="27"/>
        <v>1522020</v>
      </c>
      <c r="K142" s="11">
        <f t="shared" si="43"/>
        <v>3653206</v>
      </c>
      <c r="L142" s="11">
        <f t="shared" si="41"/>
        <v>2522020</v>
      </c>
      <c r="M142" s="155">
        <f t="shared" si="42"/>
        <v>69.035800335376649</v>
      </c>
      <c r="N142" s="100">
        <f t="shared" si="28"/>
        <v>-1131186</v>
      </c>
    </row>
    <row r="143" spans="1:14" ht="69" customHeight="1">
      <c r="A143" s="119" t="s">
        <v>149</v>
      </c>
      <c r="B143" s="126" t="s">
        <v>150</v>
      </c>
      <c r="C143" s="81"/>
      <c r="D143" s="151"/>
      <c r="E143" s="155">
        <f t="shared" si="38"/>
        <v>0</v>
      </c>
      <c r="F143" s="98">
        <f t="shared" si="26"/>
        <v>0</v>
      </c>
      <c r="G143" s="151">
        <v>-2088219.3</v>
      </c>
      <c r="H143" s="27">
        <v>-3401431.99</v>
      </c>
      <c r="I143" s="150">
        <f t="shared" si="40"/>
        <v>162.88672315211338</v>
      </c>
      <c r="J143" s="99">
        <f t="shared" si="27"/>
        <v>-1313212.6900000002</v>
      </c>
      <c r="K143" s="11">
        <f t="shared" si="43"/>
        <v>-2088219.3</v>
      </c>
      <c r="L143" s="11">
        <f t="shared" si="41"/>
        <v>-3401431.99</v>
      </c>
      <c r="M143" s="155">
        <f t="shared" si="42"/>
        <v>162.88672315211338</v>
      </c>
      <c r="N143" s="100">
        <f t="shared" si="28"/>
        <v>-1313212.6900000002</v>
      </c>
    </row>
    <row r="144" spans="1:14" ht="58.15" customHeight="1">
      <c r="A144" s="119" t="s">
        <v>151</v>
      </c>
      <c r="B144" s="126" t="s">
        <v>54</v>
      </c>
      <c r="C144" s="151">
        <v>7670000</v>
      </c>
      <c r="D144" s="215">
        <v>9753000</v>
      </c>
      <c r="E144" s="155">
        <f t="shared" si="38"/>
        <v>127.15775749674054</v>
      </c>
      <c r="F144" s="98">
        <f t="shared" ref="F144:F157" si="45">D144-C144</f>
        <v>2083000</v>
      </c>
      <c r="G144" s="151">
        <v>7575000</v>
      </c>
      <c r="H144" s="259">
        <v>7500000</v>
      </c>
      <c r="I144" s="150">
        <f t="shared" si="40"/>
        <v>99.009900990099013</v>
      </c>
      <c r="J144" s="99">
        <f t="shared" ref="J144:J157" si="46">H144-G144</f>
        <v>-75000</v>
      </c>
      <c r="K144" s="11">
        <f t="shared" si="43"/>
        <v>15245000</v>
      </c>
      <c r="L144" s="11">
        <f t="shared" si="41"/>
        <v>17253000</v>
      </c>
      <c r="M144" s="155">
        <f t="shared" si="42"/>
        <v>113.17153164972123</v>
      </c>
      <c r="N144" s="100">
        <f t="shared" ref="N144:N157" si="47">L144-K144</f>
        <v>2008000</v>
      </c>
    </row>
    <row r="145" spans="1:14" ht="56.45" customHeight="1">
      <c r="A145" s="119" t="s">
        <v>152</v>
      </c>
      <c r="B145" s="126" t="s">
        <v>55</v>
      </c>
      <c r="C145" s="81"/>
      <c r="D145" s="81"/>
      <c r="E145" s="155">
        <f t="shared" si="38"/>
        <v>0</v>
      </c>
      <c r="F145" s="93">
        <f t="shared" si="45"/>
        <v>0</v>
      </c>
      <c r="G145" s="151">
        <v>-8100000</v>
      </c>
      <c r="H145" s="27">
        <v>-9200000</v>
      </c>
      <c r="I145" s="150">
        <f t="shared" si="40"/>
        <v>113.58024691358024</v>
      </c>
      <c r="J145" s="99">
        <f t="shared" si="46"/>
        <v>-1100000</v>
      </c>
      <c r="K145" s="11">
        <f t="shared" si="43"/>
        <v>-8100000</v>
      </c>
      <c r="L145" s="11">
        <f t="shared" si="41"/>
        <v>-9200000</v>
      </c>
      <c r="M145" s="155">
        <f t="shared" si="42"/>
        <v>113.58024691358024</v>
      </c>
      <c r="N145" s="100">
        <f t="shared" si="47"/>
        <v>-1100000</v>
      </c>
    </row>
    <row r="146" spans="1:14" s="2" customFormat="1" ht="54.6" customHeight="1">
      <c r="A146" s="110">
        <v>4000</v>
      </c>
      <c r="B146" s="128" t="s">
        <v>271</v>
      </c>
      <c r="C146" s="106">
        <f>C147</f>
        <v>10323206</v>
      </c>
      <c r="D146" s="106">
        <f>D147</f>
        <v>9753000</v>
      </c>
      <c r="E146" s="153">
        <f t="shared" si="38"/>
        <v>94.476463997715442</v>
      </c>
      <c r="F146" s="106">
        <f t="shared" si="45"/>
        <v>-570206</v>
      </c>
      <c r="G146" s="106">
        <f>G147</f>
        <v>-1613219.3000000007</v>
      </c>
      <c r="H146" s="106">
        <f>H147</f>
        <v>-2579411.9900000002</v>
      </c>
      <c r="I146" s="148">
        <f t="shared" si="40"/>
        <v>159.8922099431862</v>
      </c>
      <c r="J146" s="107">
        <f t="shared" si="46"/>
        <v>-966192.68999999948</v>
      </c>
      <c r="K146" s="105">
        <f>K147</f>
        <v>8709986.6999999993</v>
      </c>
      <c r="L146" s="105">
        <f>L147</f>
        <v>7173588.0099999998</v>
      </c>
      <c r="M146" s="153">
        <f t="shared" si="42"/>
        <v>82.360493271476528</v>
      </c>
      <c r="N146" s="105">
        <f t="shared" si="47"/>
        <v>-1536398.6899999995</v>
      </c>
    </row>
    <row r="147" spans="1:14" ht="22.9" customHeight="1">
      <c r="A147" s="108">
        <v>4100</v>
      </c>
      <c r="B147" s="112" t="s">
        <v>272</v>
      </c>
      <c r="C147" s="97">
        <f>C148+C150</f>
        <v>10323206</v>
      </c>
      <c r="D147" s="97">
        <f>D148+D150</f>
        <v>9753000</v>
      </c>
      <c r="E147" s="155">
        <f t="shared" si="38"/>
        <v>94.476463997715442</v>
      </c>
      <c r="F147" s="98">
        <f t="shared" si="45"/>
        <v>-570206</v>
      </c>
      <c r="G147" s="81">
        <f>G148+G150</f>
        <v>-1613219.3000000007</v>
      </c>
      <c r="H147" s="81">
        <f>H148+H150</f>
        <v>-2579411.9900000002</v>
      </c>
      <c r="I147" s="150">
        <f t="shared" si="40"/>
        <v>159.8922099431862</v>
      </c>
      <c r="J147" s="99">
        <f t="shared" si="46"/>
        <v>-966192.68999999948</v>
      </c>
      <c r="K147" s="11">
        <f t="shared" si="43"/>
        <v>8709986.6999999993</v>
      </c>
      <c r="L147" s="11">
        <f t="shared" si="41"/>
        <v>7173588.0099999998</v>
      </c>
      <c r="M147" s="155">
        <f t="shared" si="42"/>
        <v>82.360493271476528</v>
      </c>
      <c r="N147" s="100">
        <f t="shared" si="47"/>
        <v>-1536398.6899999995</v>
      </c>
    </row>
    <row r="148" spans="1:14" ht="21.6" customHeight="1">
      <c r="A148" s="108">
        <v>4110</v>
      </c>
      <c r="B148" s="112" t="s">
        <v>273</v>
      </c>
      <c r="C148" s="97">
        <f>C149</f>
        <v>10323206</v>
      </c>
      <c r="D148" s="97">
        <f>D149</f>
        <v>9753000</v>
      </c>
      <c r="E148" s="155">
        <f t="shared" si="38"/>
        <v>94.476463997715442</v>
      </c>
      <c r="F148" s="98">
        <f t="shared" si="45"/>
        <v>-570206</v>
      </c>
      <c r="G148" s="81">
        <f>G149</f>
        <v>8575000</v>
      </c>
      <c r="H148" s="81">
        <f>H149</f>
        <v>10022020</v>
      </c>
      <c r="I148" s="150">
        <f t="shared" si="40"/>
        <v>116.87486880466473</v>
      </c>
      <c r="J148" s="99">
        <f t="shared" si="46"/>
        <v>1447020</v>
      </c>
      <c r="K148" s="11">
        <f t="shared" si="43"/>
        <v>18898206</v>
      </c>
      <c r="L148" s="11">
        <f t="shared" si="41"/>
        <v>19775020</v>
      </c>
      <c r="M148" s="155">
        <f t="shared" si="42"/>
        <v>104.63966791345167</v>
      </c>
      <c r="N148" s="100">
        <f t="shared" si="47"/>
        <v>876814</v>
      </c>
    </row>
    <row r="149" spans="1:14" ht="22.9" customHeight="1">
      <c r="A149" s="108">
        <v>4113</v>
      </c>
      <c r="B149" s="112" t="s">
        <v>274</v>
      </c>
      <c r="C149" s="97">
        <f>C142+C144</f>
        <v>10323206</v>
      </c>
      <c r="D149" s="97">
        <f>D142+D144</f>
        <v>9753000</v>
      </c>
      <c r="E149" s="155">
        <f t="shared" si="38"/>
        <v>94.476463997715442</v>
      </c>
      <c r="F149" s="98">
        <f t="shared" si="45"/>
        <v>-570206</v>
      </c>
      <c r="G149" s="81">
        <f>G142+G144</f>
        <v>8575000</v>
      </c>
      <c r="H149" s="81">
        <f>H142+H144</f>
        <v>10022020</v>
      </c>
      <c r="I149" s="150">
        <f t="shared" si="40"/>
        <v>116.87486880466473</v>
      </c>
      <c r="J149" s="99">
        <f t="shared" si="46"/>
        <v>1447020</v>
      </c>
      <c r="K149" s="11">
        <f t="shared" si="43"/>
        <v>18898206</v>
      </c>
      <c r="L149" s="11">
        <f t="shared" si="41"/>
        <v>19775020</v>
      </c>
      <c r="M149" s="155">
        <f t="shared" si="42"/>
        <v>104.63966791345167</v>
      </c>
      <c r="N149" s="100">
        <f t="shared" si="47"/>
        <v>876814</v>
      </c>
    </row>
    <row r="150" spans="1:14" ht="24" customHeight="1">
      <c r="A150" s="108">
        <v>4120</v>
      </c>
      <c r="B150" s="112" t="s">
        <v>275</v>
      </c>
      <c r="C150" s="81"/>
      <c r="D150" s="81"/>
      <c r="E150" s="155">
        <f t="shared" si="38"/>
        <v>0</v>
      </c>
      <c r="F150" s="93">
        <f t="shared" si="45"/>
        <v>0</v>
      </c>
      <c r="G150" s="81">
        <f>G151</f>
        <v>-10188219.300000001</v>
      </c>
      <c r="H150" s="81">
        <f>H151</f>
        <v>-12601431.99</v>
      </c>
      <c r="I150" s="150">
        <f t="shared" si="40"/>
        <v>123.68630492671078</v>
      </c>
      <c r="J150" s="99">
        <f t="shared" si="46"/>
        <v>-2413212.6899999995</v>
      </c>
      <c r="K150" s="11">
        <f t="shared" si="43"/>
        <v>-10188219.300000001</v>
      </c>
      <c r="L150" s="11">
        <f t="shared" si="41"/>
        <v>-12601431.99</v>
      </c>
      <c r="M150" s="155">
        <f t="shared" si="42"/>
        <v>123.68630492671078</v>
      </c>
      <c r="N150" s="100">
        <f t="shared" si="47"/>
        <v>-2413212.6899999995</v>
      </c>
    </row>
    <row r="151" spans="1:14" ht="15.75">
      <c r="A151" s="108">
        <v>4123</v>
      </c>
      <c r="B151" s="112" t="s">
        <v>363</v>
      </c>
      <c r="C151" s="81"/>
      <c r="D151" s="81"/>
      <c r="E151" s="155">
        <f t="shared" si="38"/>
        <v>0</v>
      </c>
      <c r="F151" s="93">
        <f t="shared" si="45"/>
        <v>0</v>
      </c>
      <c r="G151" s="81">
        <f>G143+G145</f>
        <v>-10188219.300000001</v>
      </c>
      <c r="H151" s="81">
        <f>H143+H145</f>
        <v>-12601431.99</v>
      </c>
      <c r="I151" s="150">
        <f t="shared" si="40"/>
        <v>123.68630492671078</v>
      </c>
      <c r="J151" s="99">
        <f t="shared" si="46"/>
        <v>-2413212.6899999995</v>
      </c>
      <c r="K151" s="11">
        <f t="shared" si="43"/>
        <v>-10188219.300000001</v>
      </c>
      <c r="L151" s="11">
        <f t="shared" si="41"/>
        <v>-12601431.99</v>
      </c>
      <c r="M151" s="155">
        <f t="shared" si="42"/>
        <v>123.68630492671078</v>
      </c>
      <c r="N151" s="100">
        <f t="shared" si="47"/>
        <v>-2413212.6899999995</v>
      </c>
    </row>
    <row r="152" spans="1:14" s="2" customFormat="1" ht="38.450000000000003" customHeight="1">
      <c r="A152" s="125"/>
      <c r="B152" s="129" t="s">
        <v>364</v>
      </c>
      <c r="C152" s="106">
        <f>C6-C67-C141</f>
        <v>408595796.82000017</v>
      </c>
      <c r="D152" s="106">
        <f>D6-D67-D141</f>
        <v>711812911.71000028</v>
      </c>
      <c r="E152" s="153">
        <f t="shared" si="38"/>
        <v>174.20955312067912</v>
      </c>
      <c r="F152" s="106">
        <f t="shared" si="45"/>
        <v>303217114.8900001</v>
      </c>
      <c r="G152" s="106">
        <f>G6-G67-G141</f>
        <v>-69633443.820000067</v>
      </c>
      <c r="H152" s="106">
        <f>H6-H67-H141</f>
        <v>-205596650.14999998</v>
      </c>
      <c r="I152" s="148">
        <f t="shared" si="40"/>
        <v>295.25561119949759</v>
      </c>
      <c r="J152" s="107">
        <f t="shared" si="46"/>
        <v>-135963206.32999992</v>
      </c>
      <c r="K152" s="105">
        <f>K6-K67-K141</f>
        <v>338962353.0000003</v>
      </c>
      <c r="L152" s="105">
        <f>L6-L67-L141</f>
        <v>506216261.56000018</v>
      </c>
      <c r="M152" s="153">
        <f t="shared" si="42"/>
        <v>149.34291583702799</v>
      </c>
      <c r="N152" s="105">
        <f t="shared" si="47"/>
        <v>167253908.55999988</v>
      </c>
    </row>
    <row r="153" spans="1:14" ht="22.9" customHeight="1">
      <c r="A153" s="119">
        <v>602100</v>
      </c>
      <c r="B153" s="112" t="s">
        <v>458</v>
      </c>
      <c r="C153" s="151">
        <v>67447832.090000004</v>
      </c>
      <c r="D153" s="73">
        <v>170103383.58000001</v>
      </c>
      <c r="E153" s="155">
        <f t="shared" si="38"/>
        <v>252.19992742393865</v>
      </c>
      <c r="F153" s="98">
        <f t="shared" si="45"/>
        <v>102655551.49000001</v>
      </c>
      <c r="G153" s="192">
        <v>219051387.28</v>
      </c>
      <c r="H153" s="78">
        <v>117300844.29000001</v>
      </c>
      <c r="I153" s="150">
        <f t="shared" si="40"/>
        <v>53.549464236015773</v>
      </c>
      <c r="J153" s="99">
        <f t="shared" si="46"/>
        <v>-101750542.98999999</v>
      </c>
      <c r="K153" s="11">
        <f t="shared" si="43"/>
        <v>286499219.37</v>
      </c>
      <c r="L153" s="11">
        <f t="shared" si="41"/>
        <v>287404227.87</v>
      </c>
      <c r="M153" s="155">
        <f t="shared" si="42"/>
        <v>100.31588515388981</v>
      </c>
      <c r="N153" s="100">
        <f t="shared" si="47"/>
        <v>905008.5</v>
      </c>
    </row>
    <row r="154" spans="1:14" ht="24" customHeight="1">
      <c r="A154" s="119">
        <v>602200</v>
      </c>
      <c r="B154" s="112" t="s">
        <v>365</v>
      </c>
      <c r="C154" s="151">
        <v>308482921.88999999</v>
      </c>
      <c r="D154" s="73">
        <v>357949524.92000002</v>
      </c>
      <c r="E154" s="155">
        <f t="shared" si="38"/>
        <v>116.0354429758802</v>
      </c>
      <c r="F154" s="98">
        <f t="shared" si="45"/>
        <v>49466603.030000031</v>
      </c>
      <c r="G154" s="192">
        <v>316837656.75</v>
      </c>
      <c r="H154" s="78">
        <v>363620774.68000001</v>
      </c>
      <c r="I154" s="150">
        <f t="shared" si="40"/>
        <v>114.76564320348895</v>
      </c>
      <c r="J154" s="99">
        <f t="shared" si="46"/>
        <v>46783117.930000007</v>
      </c>
      <c r="K154" s="11">
        <f t="shared" si="43"/>
        <v>625320578.63999999</v>
      </c>
      <c r="L154" s="11">
        <f t="shared" si="41"/>
        <v>721570299.60000002</v>
      </c>
      <c r="M154" s="155">
        <f t="shared" si="42"/>
        <v>115.39206036835252</v>
      </c>
      <c r="N154" s="100">
        <f t="shared" si="47"/>
        <v>96249720.960000038</v>
      </c>
    </row>
    <row r="155" spans="1:14" ht="50.45" customHeight="1">
      <c r="A155" s="119">
        <v>602400</v>
      </c>
      <c r="B155" s="112" t="s">
        <v>366</v>
      </c>
      <c r="C155" s="151">
        <v>-176561923.13</v>
      </c>
      <c r="D155" s="73">
        <v>-452284099</v>
      </c>
      <c r="E155" s="155">
        <f t="shared" si="38"/>
        <v>256.16174256721808</v>
      </c>
      <c r="F155" s="98">
        <f t="shared" si="45"/>
        <v>-275722175.87</v>
      </c>
      <c r="G155" s="192">
        <v>176561923.13</v>
      </c>
      <c r="H155" s="73">
        <v>452284099</v>
      </c>
      <c r="I155" s="150">
        <f t="shared" si="40"/>
        <v>256.16174256721808</v>
      </c>
      <c r="J155" s="99">
        <f t="shared" si="46"/>
        <v>275722175.87</v>
      </c>
      <c r="K155" s="11">
        <f t="shared" si="43"/>
        <v>0</v>
      </c>
      <c r="L155" s="11">
        <f t="shared" si="41"/>
        <v>0</v>
      </c>
      <c r="M155" s="155">
        <f t="shared" si="42"/>
        <v>0</v>
      </c>
      <c r="N155" s="100">
        <f t="shared" si="47"/>
        <v>0</v>
      </c>
    </row>
    <row r="156" spans="1:14" ht="50.45" customHeight="1">
      <c r="A156" s="184">
        <v>602302</v>
      </c>
      <c r="B156" s="183" t="s">
        <v>284</v>
      </c>
      <c r="C156" s="151">
        <v>9001216.1099999994</v>
      </c>
      <c r="D156" s="73"/>
      <c r="E156" s="155">
        <f>IF(C156=0,0,D156/C156*100)</f>
        <v>0</v>
      </c>
      <c r="F156" s="98">
        <f>D156-C156</f>
        <v>-9001216.1099999994</v>
      </c>
      <c r="G156" s="192">
        <v>-9001216.1099999994</v>
      </c>
      <c r="H156" s="151"/>
      <c r="I156" s="150">
        <f>IF(G156=0,0,H156/G156*100)</f>
        <v>0</v>
      </c>
      <c r="J156" s="99">
        <f>H156-G156</f>
        <v>9001216.1099999994</v>
      </c>
      <c r="K156" s="11">
        <f>C156+G156</f>
        <v>0</v>
      </c>
      <c r="L156" s="11">
        <f>D156+H156</f>
        <v>0</v>
      </c>
      <c r="M156" s="155">
        <f t="shared" si="42"/>
        <v>0</v>
      </c>
      <c r="N156" s="100">
        <f>L156-K156</f>
        <v>0</v>
      </c>
    </row>
    <row r="157" spans="1:14" ht="22.9" customHeight="1">
      <c r="A157" s="119">
        <v>602304</v>
      </c>
      <c r="B157" s="112" t="s">
        <v>367</v>
      </c>
      <c r="C157" s="277"/>
      <c r="D157" s="178">
        <v>-71682671.370000005</v>
      </c>
      <c r="E157" s="155">
        <f t="shared" si="38"/>
        <v>0</v>
      </c>
      <c r="F157" s="98">
        <f t="shared" si="45"/>
        <v>-71682671.370000005</v>
      </c>
      <c r="G157" s="192">
        <v>-140993.73000000001</v>
      </c>
      <c r="H157" s="178">
        <v>-367518.46</v>
      </c>
      <c r="I157" s="150">
        <f t="shared" si="40"/>
        <v>260.66298125455648</v>
      </c>
      <c r="J157" s="99">
        <f t="shared" si="46"/>
        <v>-226524.73</v>
      </c>
      <c r="K157" s="11">
        <f t="shared" si="43"/>
        <v>-140993.73000000001</v>
      </c>
      <c r="L157" s="11">
        <f t="shared" si="41"/>
        <v>-72050189.829999998</v>
      </c>
      <c r="M157" s="155">
        <f t="shared" si="42"/>
        <v>51101.697805994634</v>
      </c>
      <c r="N157" s="100">
        <f t="shared" si="47"/>
        <v>-71909196.099999994</v>
      </c>
    </row>
    <row r="158" spans="1:14"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</row>
    <row r="159" spans="1:14"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</row>
    <row r="161" spans="14:14">
      <c r="N161" s="57"/>
    </row>
  </sheetData>
  <customSheetViews>
    <customSheetView guid="{85DC9BB0-28A9-4114-8FF0-A0FEF2049BAC}" zeroValues="0" printArea="1" hiddenRows="1">
      <pane xSplit="2" ySplit="5" topLeftCell="C60" activePane="bottomRight" state="frozen"/>
      <selection pane="bottomRight" activeCell="A62" sqref="A62:IV62"/>
      <colBreaks count="1" manualBreakCount="1">
        <brk id="14" max="1048575" man="1"/>
      </colBreaks>
      <pageMargins left="3.937007874015748E-2" right="3.937007874015748E-2" top="0.78740157480314965" bottom="0.43307086614173229" header="0" footer="0"/>
      <pageSetup paperSize="9" scale="62" orientation="landscape" r:id="rId1"/>
      <headerFooter alignWithMargins="0">
        <oddFooter>&amp;R&amp;P</oddFooter>
      </headerFooter>
    </customSheetView>
  </customSheetViews>
  <mergeCells count="19">
    <mergeCell ref="I2:J2"/>
    <mergeCell ref="H4:H5"/>
    <mergeCell ref="I4:I5"/>
    <mergeCell ref="K3:N3"/>
    <mergeCell ref="N4:N5"/>
    <mergeCell ref="K4:K5"/>
    <mergeCell ref="L4:L5"/>
    <mergeCell ref="M4:M5"/>
    <mergeCell ref="J4:J5"/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</mergeCells>
  <phoneticPr fontId="0" type="noConversion"/>
  <conditionalFormatting sqref="B35:B36">
    <cfRule type="expression" dxfId="13" priority="19" stopIfTrue="1">
      <formula>A35=1</formula>
    </cfRule>
  </conditionalFormatting>
  <conditionalFormatting sqref="B48">
    <cfRule type="expression" dxfId="12" priority="18" stopIfTrue="1">
      <formula>A48=1</formula>
    </cfRule>
  </conditionalFormatting>
  <conditionalFormatting sqref="B57">
    <cfRule type="expression" dxfId="11" priority="17" stopIfTrue="1">
      <formula>A57=1</formula>
    </cfRule>
  </conditionalFormatting>
  <conditionalFormatting sqref="B60">
    <cfRule type="expression" dxfId="10" priority="16" stopIfTrue="1">
      <formula>A60=1</formula>
    </cfRule>
  </conditionalFormatting>
  <conditionalFormatting sqref="D42:D44 D47:D56">
    <cfRule type="expression" dxfId="9" priority="15" stopIfTrue="1">
      <formula>XFD42=1</formula>
    </cfRule>
  </conditionalFormatting>
  <conditionalFormatting sqref="B49">
    <cfRule type="expression" dxfId="8" priority="13" stopIfTrue="1">
      <formula>A49=1</formula>
    </cfRule>
  </conditionalFormatting>
  <conditionalFormatting sqref="B52">
    <cfRule type="expression" dxfId="7" priority="11" stopIfTrue="1">
      <formula>A52=1</formula>
    </cfRule>
  </conditionalFormatting>
  <conditionalFormatting sqref="B53">
    <cfRule type="expression" dxfId="6" priority="9" stopIfTrue="1">
      <formula>A53=1</formula>
    </cfRule>
  </conditionalFormatting>
  <conditionalFormatting sqref="B58">
    <cfRule type="expression" dxfId="5" priority="7" stopIfTrue="1">
      <formula>A58=1</formula>
    </cfRule>
  </conditionalFormatting>
  <conditionalFormatting sqref="D57">
    <cfRule type="expression" dxfId="4" priority="226" stopIfTrue="1">
      <formula>XFD58=1</formula>
    </cfRule>
  </conditionalFormatting>
  <conditionalFormatting sqref="D58 D60 D62">
    <cfRule type="expression" dxfId="3" priority="402" stopIfTrue="1">
      <formula>XFD60=1</formula>
    </cfRule>
  </conditionalFormatting>
  <conditionalFormatting sqref="D59 D61 D63">
    <cfRule type="expression" dxfId="2" priority="406" stopIfTrue="1">
      <formula>XFD62=1</formula>
    </cfRule>
  </conditionalFormatting>
  <conditionalFormatting sqref="B91">
    <cfRule type="expression" dxfId="1" priority="3" stopIfTrue="1">
      <formula>XFA91=1</formula>
    </cfRule>
  </conditionalFormatting>
  <conditionalFormatting sqref="B63">
    <cfRule type="expression" dxfId="0" priority="1" stopIfTrue="1">
      <formula>A63=1</formula>
    </cfRule>
  </conditionalFormatting>
  <pageMargins left="3.937007874015748E-2" right="3.937007874015748E-2" top="0.78740157480314965" bottom="0.43307086614173229" header="0" footer="0"/>
  <pageSetup paperSize="9" scale="62" orientation="landscape" r:id="rId2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FE2D-F1E8-4677-ACB0-0D4A28C72A40}">
  <sheetPr>
    <tabColor indexed="13"/>
  </sheetPr>
  <dimension ref="A1:O133"/>
  <sheetViews>
    <sheetView showZeros="0" zoomScaleNormal="100" zoomScaleSheetLayoutView="50" workbookViewId="0">
      <pane xSplit="2" ySplit="4" topLeftCell="C5" activePane="bottomRight" state="frozen"/>
      <selection activeCell="H144" sqref="H144"/>
      <selection pane="topRight" activeCell="H144" sqref="H144"/>
      <selection pane="bottomLeft" activeCell="H144" sqref="H144"/>
      <selection pane="bottomRight" activeCell="B3" sqref="B3:B4"/>
    </sheetView>
  </sheetViews>
  <sheetFormatPr defaultRowHeight="12.75"/>
  <cols>
    <col min="1" max="1" width="8.85546875" style="67" customWidth="1"/>
    <col min="2" max="2" width="59.7109375" style="69" customWidth="1"/>
    <col min="3" max="3" width="10.7109375" style="68" customWidth="1"/>
    <col min="4" max="4" width="11.28515625" style="68" customWidth="1"/>
    <col min="5" max="5" width="11" style="68" customWidth="1"/>
    <col min="6" max="6" width="10.5703125" style="68" customWidth="1"/>
    <col min="7" max="7" width="10.7109375" style="68" customWidth="1"/>
    <col min="8" max="16384" width="9.140625" style="68"/>
  </cols>
  <sheetData>
    <row r="1" spans="1:12" ht="33.75" customHeight="1">
      <c r="A1" s="394" t="s">
        <v>815</v>
      </c>
      <c r="B1" s="394"/>
      <c r="C1" s="394"/>
      <c r="D1" s="394"/>
      <c r="E1" s="394"/>
      <c r="F1" s="395"/>
      <c r="G1" s="395"/>
    </row>
    <row r="2" spans="1:12" ht="15" customHeight="1">
      <c r="A2" s="160"/>
      <c r="B2" s="161"/>
      <c r="C2" s="62"/>
      <c r="D2" s="62"/>
      <c r="E2" s="62"/>
      <c r="F2" s="62"/>
      <c r="G2" s="162" t="s">
        <v>113</v>
      </c>
    </row>
    <row r="3" spans="1:12" ht="23.45" customHeight="1">
      <c r="A3" s="399" t="s">
        <v>185</v>
      </c>
      <c r="B3" s="399" t="s">
        <v>16</v>
      </c>
      <c r="C3" s="396" t="s">
        <v>404</v>
      </c>
      <c r="D3" s="396"/>
      <c r="E3" s="396"/>
      <c r="F3" s="396"/>
      <c r="G3" s="396"/>
    </row>
    <row r="4" spans="1:12" ht="73.900000000000006" customHeight="1">
      <c r="A4" s="399"/>
      <c r="B4" s="399"/>
      <c r="C4" s="362" t="s">
        <v>550</v>
      </c>
      <c r="D4" s="361" t="s">
        <v>806</v>
      </c>
      <c r="E4" s="361" t="s">
        <v>807</v>
      </c>
      <c r="F4" s="361" t="s">
        <v>808</v>
      </c>
      <c r="G4" s="362" t="s">
        <v>551</v>
      </c>
    </row>
    <row r="5" spans="1:12" s="63" customFormat="1" ht="30" customHeight="1">
      <c r="A5" s="319" t="s">
        <v>405</v>
      </c>
      <c r="B5" s="320" t="s">
        <v>406</v>
      </c>
      <c r="C5" s="321">
        <v>54478.09547</v>
      </c>
      <c r="D5" s="321">
        <v>45291.795469999997</v>
      </c>
      <c r="E5" s="321">
        <v>26407.451070000003</v>
      </c>
      <c r="F5" s="321">
        <v>18884.344399999998</v>
      </c>
      <c r="G5" s="321">
        <v>28070.644399999997</v>
      </c>
    </row>
    <row r="6" spans="1:12" ht="73.900000000000006" customHeight="1">
      <c r="A6" s="397" t="s">
        <v>478</v>
      </c>
      <c r="B6" s="164" t="s">
        <v>552</v>
      </c>
      <c r="C6" s="165">
        <v>7262.5</v>
      </c>
      <c r="D6" s="165">
        <v>4173</v>
      </c>
      <c r="E6" s="165">
        <v>1813</v>
      </c>
      <c r="F6" s="165">
        <v>2360</v>
      </c>
      <c r="G6" s="165">
        <v>5449.5</v>
      </c>
    </row>
    <row r="7" spans="1:12" ht="73.900000000000006" customHeight="1">
      <c r="A7" s="398"/>
      <c r="B7" s="164" t="s">
        <v>74</v>
      </c>
      <c r="C7" s="165">
        <v>25597.010309999998</v>
      </c>
      <c r="D7" s="165">
        <v>25597.010309999998</v>
      </c>
      <c r="E7" s="165">
        <v>14460.33891</v>
      </c>
      <c r="F7" s="165">
        <v>11136.671399999997</v>
      </c>
      <c r="G7" s="165">
        <v>11136.671399999997</v>
      </c>
    </row>
    <row r="8" spans="1:12" ht="58.5" customHeight="1">
      <c r="A8" s="398"/>
      <c r="B8" s="164" t="s">
        <v>809</v>
      </c>
      <c r="C8" s="165">
        <v>200</v>
      </c>
      <c r="D8" s="165">
        <v>200</v>
      </c>
      <c r="E8" s="165">
        <v>0</v>
      </c>
      <c r="F8" s="165">
        <v>200</v>
      </c>
      <c r="G8" s="165">
        <v>200</v>
      </c>
    </row>
    <row r="9" spans="1:12" ht="62.25" customHeight="1">
      <c r="A9" s="163" t="s">
        <v>619</v>
      </c>
      <c r="B9" s="164" t="s">
        <v>554</v>
      </c>
      <c r="C9" s="165">
        <v>6580.3</v>
      </c>
      <c r="D9" s="165">
        <v>6580.3</v>
      </c>
      <c r="E9" s="165">
        <v>6580.3</v>
      </c>
      <c r="F9" s="165">
        <v>0</v>
      </c>
      <c r="G9" s="165">
        <v>0</v>
      </c>
    </row>
    <row r="10" spans="1:12" ht="78.75">
      <c r="A10" s="168" t="s">
        <v>214</v>
      </c>
      <c r="B10" s="167" t="s">
        <v>555</v>
      </c>
      <c r="C10" s="165">
        <v>1949.6121600000001</v>
      </c>
      <c r="D10" s="165">
        <v>1949.6121600000001</v>
      </c>
      <c r="E10" s="165">
        <v>1949.6121600000001</v>
      </c>
      <c r="F10" s="165">
        <v>0</v>
      </c>
      <c r="G10" s="165">
        <v>0</v>
      </c>
    </row>
    <row r="11" spans="1:12" ht="46.9" customHeight="1">
      <c r="A11" s="163" t="s">
        <v>556</v>
      </c>
      <c r="B11" s="164" t="s">
        <v>557</v>
      </c>
      <c r="C11" s="165">
        <v>225</v>
      </c>
      <c r="D11" s="165">
        <v>200</v>
      </c>
      <c r="E11" s="165">
        <v>200</v>
      </c>
      <c r="F11" s="165">
        <v>0</v>
      </c>
      <c r="G11" s="165">
        <v>25</v>
      </c>
    </row>
    <row r="12" spans="1:12" ht="72.599999999999994" customHeight="1">
      <c r="A12" s="163" t="s">
        <v>479</v>
      </c>
      <c r="B12" s="164" t="s">
        <v>558</v>
      </c>
      <c r="C12" s="165">
        <v>1700</v>
      </c>
      <c r="D12" s="165">
        <v>1370</v>
      </c>
      <c r="E12" s="165">
        <v>1166.5</v>
      </c>
      <c r="F12" s="165">
        <v>203.5</v>
      </c>
      <c r="G12" s="165">
        <v>533.5</v>
      </c>
    </row>
    <row r="13" spans="1:12" ht="76.150000000000006" customHeight="1">
      <c r="A13" s="168" t="s">
        <v>191</v>
      </c>
      <c r="B13" s="71" t="s">
        <v>75</v>
      </c>
      <c r="C13" s="165">
        <v>10963.673000000001</v>
      </c>
      <c r="D13" s="165">
        <v>5221.8729999999996</v>
      </c>
      <c r="E13" s="165">
        <v>237.7</v>
      </c>
      <c r="F13" s="165">
        <v>4984.1729999999998</v>
      </c>
      <c r="G13" s="165">
        <v>10725.973</v>
      </c>
    </row>
    <row r="14" spans="1:12" s="82" customFormat="1" ht="30" customHeight="1">
      <c r="A14" s="319" t="s">
        <v>407</v>
      </c>
      <c r="B14" s="320" t="s">
        <v>361</v>
      </c>
      <c r="C14" s="321">
        <v>38706.400000000001</v>
      </c>
      <c r="D14" s="321">
        <v>30526.199999999997</v>
      </c>
      <c r="E14" s="321">
        <v>30230.199999999997</v>
      </c>
      <c r="F14" s="321">
        <v>295.99999999999994</v>
      </c>
      <c r="G14" s="321">
        <v>8476.2000000000007</v>
      </c>
      <c r="I14" s="83"/>
      <c r="J14" s="83"/>
      <c r="K14" s="83"/>
      <c r="L14" s="83"/>
    </row>
    <row r="15" spans="1:12" ht="55.9" customHeight="1">
      <c r="A15" s="163" t="s">
        <v>76</v>
      </c>
      <c r="B15" s="164" t="s">
        <v>559</v>
      </c>
      <c r="C15" s="165">
        <v>50</v>
      </c>
      <c r="D15" s="165">
        <v>0</v>
      </c>
      <c r="E15" s="165">
        <v>0</v>
      </c>
      <c r="F15" s="165">
        <v>0</v>
      </c>
      <c r="G15" s="165">
        <v>50</v>
      </c>
      <c r="H15" s="224"/>
    </row>
    <row r="16" spans="1:12" ht="40.5" customHeight="1">
      <c r="A16" s="163" t="s">
        <v>560</v>
      </c>
      <c r="B16" s="164" t="s">
        <v>301</v>
      </c>
      <c r="C16" s="165">
        <v>1883.9</v>
      </c>
      <c r="D16" s="165">
        <v>1383.65</v>
      </c>
      <c r="E16" s="165">
        <v>1337.65</v>
      </c>
      <c r="F16" s="165">
        <v>46</v>
      </c>
      <c r="G16" s="165">
        <v>546.25</v>
      </c>
      <c r="H16" s="224"/>
    </row>
    <row r="17" spans="1:13" ht="75" customHeight="1">
      <c r="A17" s="163" t="s">
        <v>561</v>
      </c>
      <c r="B17" s="164" t="s">
        <v>552</v>
      </c>
      <c r="C17" s="165">
        <v>14944.5</v>
      </c>
      <c r="D17" s="165">
        <v>11066.85</v>
      </c>
      <c r="E17" s="165">
        <v>11066.85</v>
      </c>
      <c r="F17" s="165">
        <v>0</v>
      </c>
      <c r="G17" s="165">
        <v>3877.6499999999996</v>
      </c>
      <c r="H17" s="224"/>
    </row>
    <row r="18" spans="1:13" ht="54" customHeight="1">
      <c r="A18" s="163" t="s">
        <v>28</v>
      </c>
      <c r="B18" s="164" t="s">
        <v>302</v>
      </c>
      <c r="C18" s="165">
        <v>1745.8</v>
      </c>
      <c r="D18" s="165">
        <v>1119.8</v>
      </c>
      <c r="E18" s="165">
        <v>869.8</v>
      </c>
      <c r="F18" s="165">
        <v>249.99999999999994</v>
      </c>
      <c r="G18" s="165">
        <v>876</v>
      </c>
      <c r="H18" s="224"/>
    </row>
    <row r="19" spans="1:13" ht="63">
      <c r="A19" s="163" t="s">
        <v>620</v>
      </c>
      <c r="B19" s="164" t="s">
        <v>303</v>
      </c>
      <c r="C19" s="165">
        <v>17482.2</v>
      </c>
      <c r="D19" s="165">
        <v>14355.9</v>
      </c>
      <c r="E19" s="165">
        <v>14355.9</v>
      </c>
      <c r="F19" s="165">
        <v>0</v>
      </c>
      <c r="G19" s="165">
        <v>3126.3000000000011</v>
      </c>
      <c r="H19" s="224"/>
    </row>
    <row r="20" spans="1:13" ht="54" customHeight="1">
      <c r="A20" s="163" t="s">
        <v>620</v>
      </c>
      <c r="B20" s="164" t="s">
        <v>888</v>
      </c>
      <c r="C20" s="165">
        <v>1000</v>
      </c>
      <c r="D20" s="165">
        <v>1000</v>
      </c>
      <c r="E20" s="165">
        <v>1000</v>
      </c>
      <c r="F20" s="165">
        <v>0</v>
      </c>
      <c r="G20" s="165">
        <v>0</v>
      </c>
      <c r="H20" s="224"/>
    </row>
    <row r="21" spans="1:13" ht="59.45" customHeight="1">
      <c r="A21" s="163" t="s">
        <v>620</v>
      </c>
      <c r="B21" s="171" t="s">
        <v>886</v>
      </c>
      <c r="C21" s="165">
        <v>1000</v>
      </c>
      <c r="D21" s="165">
        <v>1000</v>
      </c>
      <c r="E21" s="165">
        <v>1000</v>
      </c>
      <c r="F21" s="165">
        <v>0</v>
      </c>
      <c r="G21" s="165">
        <v>0</v>
      </c>
      <c r="H21" s="224"/>
    </row>
    <row r="22" spans="1:13" ht="37.15" customHeight="1">
      <c r="A22" s="163" t="s">
        <v>620</v>
      </c>
      <c r="B22" s="71" t="s">
        <v>887</v>
      </c>
      <c r="C22" s="165">
        <v>600</v>
      </c>
      <c r="D22" s="165">
        <v>600</v>
      </c>
      <c r="E22" s="165">
        <v>600</v>
      </c>
      <c r="F22" s="165">
        <v>0</v>
      </c>
      <c r="G22" s="165">
        <v>0</v>
      </c>
      <c r="H22" s="224"/>
    </row>
    <row r="23" spans="1:13" s="63" customFormat="1" ht="40.9" customHeight="1">
      <c r="A23" s="322" t="s">
        <v>408</v>
      </c>
      <c r="B23" s="320" t="s">
        <v>186</v>
      </c>
      <c r="C23" s="321">
        <v>29845.1</v>
      </c>
      <c r="D23" s="321">
        <v>22563.800000000003</v>
      </c>
      <c r="E23" s="321">
        <v>17385.199000000001</v>
      </c>
      <c r="F23" s="321">
        <v>5178.6010000000006</v>
      </c>
      <c r="G23" s="321">
        <v>12459.901000000002</v>
      </c>
      <c r="I23" s="64"/>
      <c r="J23" s="64"/>
      <c r="K23" s="64"/>
      <c r="L23" s="64"/>
      <c r="M23" s="64"/>
    </row>
    <row r="24" spans="1:13" s="172" customFormat="1" ht="30" customHeight="1">
      <c r="A24" s="397" t="s">
        <v>18</v>
      </c>
      <c r="B24" s="170" t="s">
        <v>304</v>
      </c>
      <c r="C24" s="165">
        <v>5725.6</v>
      </c>
      <c r="D24" s="165">
        <v>3501.6</v>
      </c>
      <c r="E24" s="165">
        <v>2289.8000000000002</v>
      </c>
      <c r="F24" s="165">
        <v>1211.7999999999997</v>
      </c>
      <c r="G24" s="165">
        <v>3435.8</v>
      </c>
    </row>
    <row r="25" spans="1:13" s="172" customFormat="1" ht="47.25" customHeight="1">
      <c r="A25" s="400"/>
      <c r="B25" s="170" t="s">
        <v>306</v>
      </c>
      <c r="C25" s="165">
        <v>100</v>
      </c>
      <c r="D25" s="165">
        <v>100</v>
      </c>
      <c r="E25" s="165">
        <v>0</v>
      </c>
      <c r="F25" s="165">
        <v>100</v>
      </c>
      <c r="G25" s="165">
        <v>100</v>
      </c>
    </row>
    <row r="26" spans="1:13" s="172" customFormat="1" ht="37.15" customHeight="1">
      <c r="A26" s="163" t="s">
        <v>187</v>
      </c>
      <c r="B26" s="71" t="s">
        <v>153</v>
      </c>
      <c r="C26" s="165">
        <v>2000</v>
      </c>
      <c r="D26" s="165">
        <v>1600</v>
      </c>
      <c r="E26" s="165">
        <v>1241.6089999999999</v>
      </c>
      <c r="F26" s="165">
        <v>358.39100000000008</v>
      </c>
      <c r="G26" s="165">
        <v>758.39100000000008</v>
      </c>
    </row>
    <row r="27" spans="1:13" s="172" customFormat="1" ht="35.450000000000003" customHeight="1">
      <c r="A27" s="163" t="s">
        <v>810</v>
      </c>
      <c r="B27" s="340" t="s">
        <v>153</v>
      </c>
      <c r="C27" s="165">
        <v>100</v>
      </c>
      <c r="D27" s="165">
        <v>100</v>
      </c>
      <c r="E27" s="165">
        <v>0</v>
      </c>
      <c r="F27" s="165">
        <v>100</v>
      </c>
      <c r="G27" s="165">
        <v>100</v>
      </c>
    </row>
    <row r="28" spans="1:13" s="172" customFormat="1" ht="39" customHeight="1">
      <c r="A28" s="163" t="s">
        <v>562</v>
      </c>
      <c r="B28" s="71" t="s">
        <v>305</v>
      </c>
      <c r="C28" s="165">
        <v>200</v>
      </c>
      <c r="D28" s="165">
        <v>200</v>
      </c>
      <c r="E28" s="165">
        <v>0</v>
      </c>
      <c r="F28" s="165">
        <v>200</v>
      </c>
      <c r="G28" s="165">
        <v>200</v>
      </c>
    </row>
    <row r="29" spans="1:13" s="172" customFormat="1" ht="34.15" customHeight="1">
      <c r="A29" s="163" t="s">
        <v>188</v>
      </c>
      <c r="B29" s="71" t="s">
        <v>563</v>
      </c>
      <c r="C29" s="165">
        <v>15367.6</v>
      </c>
      <c r="D29" s="165">
        <v>12253.4</v>
      </c>
      <c r="E29" s="165">
        <v>9840.0689999999995</v>
      </c>
      <c r="F29" s="165">
        <v>2413.3310000000001</v>
      </c>
      <c r="G29" s="165">
        <v>5527.5310000000009</v>
      </c>
    </row>
    <row r="30" spans="1:13" s="172" customFormat="1" ht="44.45" customHeight="1">
      <c r="A30" s="163" t="s">
        <v>373</v>
      </c>
      <c r="B30" s="164" t="s">
        <v>77</v>
      </c>
      <c r="C30" s="165">
        <v>3204.6</v>
      </c>
      <c r="D30" s="165">
        <v>2259.9</v>
      </c>
      <c r="E30" s="165">
        <v>1464.8209999999999</v>
      </c>
      <c r="F30" s="165">
        <v>795.07900000000018</v>
      </c>
      <c r="G30" s="165">
        <v>1739.779</v>
      </c>
    </row>
    <row r="31" spans="1:13" s="172" customFormat="1" ht="73.900000000000006" customHeight="1">
      <c r="A31" s="163" t="s">
        <v>621</v>
      </c>
      <c r="B31" s="164" t="s">
        <v>303</v>
      </c>
      <c r="C31" s="165">
        <v>3147.3</v>
      </c>
      <c r="D31" s="165">
        <v>2548.9</v>
      </c>
      <c r="E31" s="165">
        <v>2548.9</v>
      </c>
      <c r="F31" s="165">
        <v>0</v>
      </c>
      <c r="G31" s="165">
        <v>598.40000000000009</v>
      </c>
    </row>
    <row r="32" spans="1:13" s="63" customFormat="1" ht="30" customHeight="1">
      <c r="A32" s="319" t="s">
        <v>409</v>
      </c>
      <c r="B32" s="323" t="s">
        <v>410</v>
      </c>
      <c r="C32" s="321">
        <v>120970.80000000002</v>
      </c>
      <c r="D32" s="321">
        <v>99537.1</v>
      </c>
      <c r="E32" s="321">
        <v>53027.319000000003</v>
      </c>
      <c r="F32" s="321">
        <v>46509.780999999995</v>
      </c>
      <c r="G32" s="321">
        <v>67943.481000000014</v>
      </c>
      <c r="I32" s="64"/>
      <c r="J32" s="64"/>
      <c r="K32" s="64"/>
      <c r="L32" s="64"/>
      <c r="M32" s="64"/>
    </row>
    <row r="33" spans="1:12" s="63" customFormat="1" ht="105" customHeight="1">
      <c r="A33" s="163" t="s">
        <v>564</v>
      </c>
      <c r="B33" s="167" t="s">
        <v>334</v>
      </c>
      <c r="C33" s="165">
        <v>108364.21066</v>
      </c>
      <c r="D33" s="165">
        <v>87805.110659999991</v>
      </c>
      <c r="E33" s="165">
        <v>44171.229659999997</v>
      </c>
      <c r="F33" s="165">
        <v>43633.880999999994</v>
      </c>
      <c r="G33" s="165">
        <v>64192.981</v>
      </c>
    </row>
    <row r="34" spans="1:12" ht="84" customHeight="1">
      <c r="A34" s="163" t="s">
        <v>498</v>
      </c>
      <c r="B34" s="164" t="s">
        <v>343</v>
      </c>
      <c r="C34" s="165">
        <v>4343.3</v>
      </c>
      <c r="D34" s="165">
        <v>3843.3</v>
      </c>
      <c r="E34" s="165">
        <v>2992</v>
      </c>
      <c r="F34" s="165">
        <v>851.30000000000018</v>
      </c>
      <c r="G34" s="165">
        <v>1351.3000000000002</v>
      </c>
    </row>
    <row r="35" spans="1:12" ht="39.6" customHeight="1">
      <c r="A35" s="163" t="s">
        <v>498</v>
      </c>
      <c r="B35" s="164" t="s">
        <v>307</v>
      </c>
      <c r="C35" s="165">
        <v>1388.6</v>
      </c>
      <c r="D35" s="165">
        <v>1388.6</v>
      </c>
      <c r="E35" s="165">
        <v>0</v>
      </c>
      <c r="F35" s="165">
        <v>1388.6</v>
      </c>
      <c r="G35" s="165">
        <v>1388.6</v>
      </c>
    </row>
    <row r="36" spans="1:12" ht="39.6" customHeight="1">
      <c r="A36" s="163" t="s">
        <v>498</v>
      </c>
      <c r="B36" s="164" t="s">
        <v>622</v>
      </c>
      <c r="C36" s="165">
        <v>1499.78934</v>
      </c>
      <c r="D36" s="165">
        <v>1499.78934</v>
      </c>
      <c r="E36" s="165">
        <v>863.78934000000004</v>
      </c>
      <c r="F36" s="165">
        <v>636</v>
      </c>
      <c r="G36" s="165">
        <v>636</v>
      </c>
    </row>
    <row r="37" spans="1:12" ht="52.9" customHeight="1">
      <c r="A37" s="163" t="s">
        <v>498</v>
      </c>
      <c r="B37" s="167" t="s">
        <v>809</v>
      </c>
      <c r="C37" s="165">
        <v>2.5</v>
      </c>
      <c r="D37" s="165">
        <v>2.5</v>
      </c>
      <c r="E37" s="165">
        <v>2.5</v>
      </c>
      <c r="F37" s="165">
        <v>0</v>
      </c>
      <c r="G37" s="165">
        <v>0</v>
      </c>
    </row>
    <row r="38" spans="1:12" ht="32.450000000000003" customHeight="1">
      <c r="A38" s="163" t="s">
        <v>623</v>
      </c>
      <c r="B38" s="164" t="s">
        <v>624</v>
      </c>
      <c r="C38" s="165">
        <v>2638.8</v>
      </c>
      <c r="D38" s="165">
        <v>2638.8</v>
      </c>
      <c r="E38" s="165">
        <v>2638.8</v>
      </c>
      <c r="F38" s="165">
        <v>0</v>
      </c>
      <c r="G38" s="165">
        <v>0</v>
      </c>
    </row>
    <row r="39" spans="1:12" ht="39.6" customHeight="1">
      <c r="A39" s="163" t="s">
        <v>496</v>
      </c>
      <c r="B39" s="171" t="s">
        <v>60</v>
      </c>
      <c r="C39" s="165">
        <v>1000</v>
      </c>
      <c r="D39" s="165">
        <v>1000</v>
      </c>
      <c r="E39" s="165">
        <v>1000</v>
      </c>
      <c r="F39" s="165">
        <v>0</v>
      </c>
      <c r="G39" s="165">
        <v>0</v>
      </c>
    </row>
    <row r="40" spans="1:12" ht="72" customHeight="1">
      <c r="A40" s="163" t="s">
        <v>625</v>
      </c>
      <c r="B40" s="164" t="s">
        <v>303</v>
      </c>
      <c r="C40" s="165">
        <v>1733.6</v>
      </c>
      <c r="D40" s="165">
        <v>1359</v>
      </c>
      <c r="E40" s="165">
        <v>1359</v>
      </c>
      <c r="F40" s="165">
        <v>0</v>
      </c>
      <c r="G40" s="165">
        <v>374.59999999999991</v>
      </c>
    </row>
    <row r="41" spans="1:12" s="65" customFormat="1" ht="37.15" customHeight="1">
      <c r="A41" s="319" t="s">
        <v>114</v>
      </c>
      <c r="B41" s="324" t="s">
        <v>369</v>
      </c>
      <c r="C41" s="321">
        <v>40694.700000000004</v>
      </c>
      <c r="D41" s="321">
        <v>33245</v>
      </c>
      <c r="E41" s="321">
        <v>31272.82</v>
      </c>
      <c r="F41" s="321">
        <v>1972.1800000000003</v>
      </c>
      <c r="G41" s="321">
        <v>9421.8800000000028</v>
      </c>
      <c r="I41" s="66"/>
      <c r="J41" s="66"/>
      <c r="K41" s="66"/>
      <c r="L41" s="66"/>
    </row>
    <row r="42" spans="1:12" s="65" customFormat="1" ht="55.15" customHeight="1">
      <c r="A42" s="168" t="s">
        <v>506</v>
      </c>
      <c r="B42" s="353" t="s">
        <v>805</v>
      </c>
      <c r="C42" s="165">
        <v>20</v>
      </c>
      <c r="D42" s="165">
        <v>10</v>
      </c>
      <c r="E42" s="165">
        <v>10</v>
      </c>
      <c r="F42" s="165">
        <v>0</v>
      </c>
      <c r="G42" s="165">
        <v>10</v>
      </c>
      <c r="I42" s="66"/>
      <c r="J42" s="66"/>
      <c r="K42" s="66"/>
      <c r="L42" s="66"/>
    </row>
    <row r="43" spans="1:12" ht="126">
      <c r="A43" s="163" t="s">
        <v>61</v>
      </c>
      <c r="B43" s="169" t="s">
        <v>344</v>
      </c>
      <c r="C43" s="165">
        <v>9756.7000000000007</v>
      </c>
      <c r="D43" s="165">
        <v>7279.1</v>
      </c>
      <c r="E43" s="165">
        <v>6696.12</v>
      </c>
      <c r="F43" s="165">
        <v>582.98000000000047</v>
      </c>
      <c r="G43" s="165">
        <v>3060.5800000000008</v>
      </c>
    </row>
    <row r="44" spans="1:12" ht="52.15" customHeight="1">
      <c r="A44" s="163" t="s">
        <v>509</v>
      </c>
      <c r="B44" s="71" t="s">
        <v>62</v>
      </c>
      <c r="C44" s="165">
        <v>7250</v>
      </c>
      <c r="D44" s="165">
        <v>7250</v>
      </c>
      <c r="E44" s="165">
        <v>7238.8</v>
      </c>
      <c r="F44" s="165">
        <v>11.199999999999818</v>
      </c>
      <c r="G44" s="165">
        <v>11.199999999999818</v>
      </c>
    </row>
    <row r="45" spans="1:12" ht="39.75" customHeight="1">
      <c r="A45" s="163" t="s">
        <v>626</v>
      </c>
      <c r="B45" s="164" t="s">
        <v>565</v>
      </c>
      <c r="C45" s="165">
        <v>18227.900000000001</v>
      </c>
      <c r="D45" s="165">
        <v>14173.9</v>
      </c>
      <c r="E45" s="165">
        <v>13273.9</v>
      </c>
      <c r="F45" s="165">
        <v>900</v>
      </c>
      <c r="G45" s="165">
        <v>4954.0000000000018</v>
      </c>
      <c r="H45" s="224"/>
    </row>
    <row r="46" spans="1:12" ht="48" customHeight="1">
      <c r="A46" s="163" t="s">
        <v>316</v>
      </c>
      <c r="B46" s="164" t="s">
        <v>77</v>
      </c>
      <c r="C46" s="165">
        <v>700</v>
      </c>
      <c r="D46" s="165">
        <v>520</v>
      </c>
      <c r="E46" s="165">
        <v>250</v>
      </c>
      <c r="F46" s="165">
        <v>270</v>
      </c>
      <c r="G46" s="165">
        <v>450</v>
      </c>
      <c r="H46" s="224"/>
    </row>
    <row r="47" spans="1:12" ht="68.45" customHeight="1">
      <c r="A47" s="163" t="s">
        <v>200</v>
      </c>
      <c r="B47" s="164" t="s">
        <v>78</v>
      </c>
      <c r="C47" s="165">
        <v>1300</v>
      </c>
      <c r="D47" s="165">
        <v>1130</v>
      </c>
      <c r="E47" s="165">
        <v>922</v>
      </c>
      <c r="F47" s="165">
        <v>208</v>
      </c>
      <c r="G47" s="165">
        <v>378</v>
      </c>
      <c r="H47" s="224"/>
    </row>
    <row r="48" spans="1:12" ht="72" customHeight="1">
      <c r="A48" s="163" t="s">
        <v>627</v>
      </c>
      <c r="B48" s="164" t="s">
        <v>303</v>
      </c>
      <c r="C48" s="165">
        <v>3440.1</v>
      </c>
      <c r="D48" s="165">
        <v>2882</v>
      </c>
      <c r="E48" s="165">
        <v>2882</v>
      </c>
      <c r="F48" s="165">
        <v>0</v>
      </c>
      <c r="G48" s="165">
        <v>558.09999999999991</v>
      </c>
      <c r="H48" s="224"/>
    </row>
    <row r="49" spans="1:15" s="63" customFormat="1" ht="30" customHeight="1">
      <c r="A49" s="319" t="s">
        <v>182</v>
      </c>
      <c r="B49" s="320" t="s">
        <v>518</v>
      </c>
      <c r="C49" s="321">
        <v>1197.2</v>
      </c>
      <c r="D49" s="321">
        <v>884.2</v>
      </c>
      <c r="E49" s="321">
        <v>813.78309999999999</v>
      </c>
      <c r="F49" s="321">
        <v>70.416900000000012</v>
      </c>
      <c r="G49" s="321">
        <v>383.4169</v>
      </c>
      <c r="I49" s="64"/>
      <c r="J49" s="64"/>
      <c r="K49" s="64"/>
      <c r="L49" s="64"/>
    </row>
    <row r="50" spans="1:15" ht="39.6" customHeight="1">
      <c r="A50" s="163" t="s">
        <v>514</v>
      </c>
      <c r="B50" s="170" t="s">
        <v>183</v>
      </c>
      <c r="C50" s="165">
        <v>300</v>
      </c>
      <c r="D50" s="165">
        <v>170</v>
      </c>
      <c r="E50" s="165">
        <v>99.583099999999988</v>
      </c>
      <c r="F50" s="165">
        <v>70.416900000000012</v>
      </c>
      <c r="G50" s="165">
        <v>200.4169</v>
      </c>
      <c r="O50" s="63"/>
    </row>
    <row r="51" spans="1:15" ht="74.45" customHeight="1">
      <c r="A51" s="163" t="s">
        <v>628</v>
      </c>
      <c r="B51" s="164" t="s">
        <v>303</v>
      </c>
      <c r="C51" s="165">
        <v>897.2</v>
      </c>
      <c r="D51" s="165">
        <v>714.2</v>
      </c>
      <c r="E51" s="165">
        <v>714.2</v>
      </c>
      <c r="F51" s="165">
        <v>0</v>
      </c>
      <c r="G51" s="165">
        <v>183</v>
      </c>
      <c r="O51" s="63"/>
    </row>
    <row r="52" spans="1:15" s="63" customFormat="1" ht="30" customHeight="1">
      <c r="A52" s="325">
        <v>10</v>
      </c>
      <c r="B52" s="320" t="s">
        <v>308</v>
      </c>
      <c r="C52" s="326">
        <v>7114.1</v>
      </c>
      <c r="D52" s="326">
        <v>5797.3</v>
      </c>
      <c r="E52" s="326">
        <v>4387.2049999999999</v>
      </c>
      <c r="F52" s="326">
        <v>1410.095</v>
      </c>
      <c r="G52" s="326">
        <v>2726.8950000000004</v>
      </c>
      <c r="I52" s="64"/>
      <c r="J52" s="64"/>
      <c r="K52" s="64"/>
      <c r="L52" s="64"/>
    </row>
    <row r="53" spans="1:15" ht="37.15" customHeight="1">
      <c r="A53" s="397" t="s">
        <v>256</v>
      </c>
      <c r="B53" s="173" t="s">
        <v>283</v>
      </c>
      <c r="C53" s="165">
        <v>3950</v>
      </c>
      <c r="D53" s="165">
        <v>3350</v>
      </c>
      <c r="E53" s="165">
        <v>2249.9049999999997</v>
      </c>
      <c r="F53" s="165">
        <v>1100.095</v>
      </c>
      <c r="G53" s="165">
        <v>1700.0950000000003</v>
      </c>
    </row>
    <row r="54" spans="1:15" ht="43.15" customHeight="1">
      <c r="A54" s="400"/>
      <c r="B54" s="173" t="s">
        <v>79</v>
      </c>
      <c r="C54" s="165">
        <v>1100</v>
      </c>
      <c r="D54" s="165">
        <v>810</v>
      </c>
      <c r="E54" s="165">
        <v>500</v>
      </c>
      <c r="F54" s="165">
        <v>310</v>
      </c>
      <c r="G54" s="165">
        <v>600</v>
      </c>
    </row>
    <row r="55" spans="1:15" ht="63">
      <c r="A55" s="163" t="s">
        <v>629</v>
      </c>
      <c r="B55" s="164" t="s">
        <v>303</v>
      </c>
      <c r="C55" s="165">
        <v>2064.1</v>
      </c>
      <c r="D55" s="165">
        <v>1637.3</v>
      </c>
      <c r="E55" s="165">
        <v>1637.3</v>
      </c>
      <c r="F55" s="165">
        <v>0</v>
      </c>
      <c r="G55" s="165">
        <v>426.79999999999995</v>
      </c>
    </row>
    <row r="56" spans="1:15" ht="43.9" customHeight="1">
      <c r="A56" s="322" t="s">
        <v>130</v>
      </c>
      <c r="B56" s="323" t="s">
        <v>328</v>
      </c>
      <c r="C56" s="326">
        <v>5523.9</v>
      </c>
      <c r="D56" s="326">
        <v>3526.7</v>
      </c>
      <c r="E56" s="326">
        <v>2582.5786600000001</v>
      </c>
      <c r="F56" s="326">
        <v>944.1213399999998</v>
      </c>
      <c r="G56" s="326">
        <v>2941.32134</v>
      </c>
    </row>
    <row r="57" spans="1:15" ht="39.6" customHeight="1">
      <c r="A57" s="163" t="s">
        <v>80</v>
      </c>
      <c r="B57" s="167" t="s">
        <v>81</v>
      </c>
      <c r="C57" s="165">
        <v>920</v>
      </c>
      <c r="D57" s="165">
        <v>420</v>
      </c>
      <c r="E57" s="165">
        <v>0</v>
      </c>
      <c r="F57" s="165">
        <v>420</v>
      </c>
      <c r="G57" s="165">
        <v>920</v>
      </c>
    </row>
    <row r="58" spans="1:15" ht="37.9" customHeight="1">
      <c r="A58" s="163" t="s">
        <v>630</v>
      </c>
      <c r="B58" s="167" t="s">
        <v>309</v>
      </c>
      <c r="C58" s="165">
        <v>3500</v>
      </c>
      <c r="D58" s="165">
        <v>2217.6999999999998</v>
      </c>
      <c r="E58" s="165">
        <v>1762.2</v>
      </c>
      <c r="F58" s="165">
        <v>455.49999999999977</v>
      </c>
      <c r="G58" s="165">
        <v>1737.8</v>
      </c>
    </row>
    <row r="59" spans="1:15" ht="88.9" customHeight="1">
      <c r="A59" s="163" t="s">
        <v>418</v>
      </c>
      <c r="B59" s="167" t="s">
        <v>566</v>
      </c>
      <c r="C59" s="165">
        <v>100</v>
      </c>
      <c r="D59" s="165">
        <v>71.3</v>
      </c>
      <c r="E59" s="165">
        <v>2.6786599999999994</v>
      </c>
      <c r="F59" s="165">
        <v>68.621340000000004</v>
      </c>
      <c r="G59" s="165">
        <v>97.321340000000006</v>
      </c>
    </row>
    <row r="60" spans="1:15" ht="66" customHeight="1">
      <c r="A60" s="163" t="s">
        <v>631</v>
      </c>
      <c r="B60" s="164" t="s">
        <v>303</v>
      </c>
      <c r="C60" s="165">
        <v>1003.9</v>
      </c>
      <c r="D60" s="165">
        <v>817.7</v>
      </c>
      <c r="E60" s="165">
        <v>817.7</v>
      </c>
      <c r="F60" s="165">
        <v>0</v>
      </c>
      <c r="G60" s="165">
        <v>186.19999999999993</v>
      </c>
    </row>
    <row r="61" spans="1:15" ht="37.15" customHeight="1">
      <c r="A61" s="322" t="s">
        <v>632</v>
      </c>
      <c r="B61" s="323" t="s">
        <v>633</v>
      </c>
      <c r="C61" s="327">
        <v>575.9</v>
      </c>
      <c r="D61" s="327">
        <v>456.9</v>
      </c>
      <c r="E61" s="327">
        <v>456.9</v>
      </c>
      <c r="F61" s="327">
        <v>0</v>
      </c>
      <c r="G61" s="327">
        <v>119</v>
      </c>
    </row>
    <row r="62" spans="1:15" ht="67.900000000000006" customHeight="1">
      <c r="A62" s="163" t="s">
        <v>634</v>
      </c>
      <c r="B62" s="164" t="s">
        <v>303</v>
      </c>
      <c r="C62" s="165">
        <v>575.9</v>
      </c>
      <c r="D62" s="165">
        <v>456.9</v>
      </c>
      <c r="E62" s="165">
        <v>456.9</v>
      </c>
      <c r="F62" s="166">
        <v>0</v>
      </c>
      <c r="G62" s="165">
        <v>119</v>
      </c>
    </row>
    <row r="63" spans="1:15" ht="39" customHeight="1">
      <c r="A63" s="319" t="s">
        <v>131</v>
      </c>
      <c r="B63" s="322" t="s">
        <v>184</v>
      </c>
      <c r="C63" s="326">
        <v>7872.3</v>
      </c>
      <c r="D63" s="326">
        <v>6966.2</v>
      </c>
      <c r="E63" s="326">
        <v>4746.2</v>
      </c>
      <c r="F63" s="326">
        <v>2220</v>
      </c>
      <c r="G63" s="326">
        <v>3126.1</v>
      </c>
      <c r="I63" s="70"/>
      <c r="J63" s="70"/>
      <c r="K63" s="70"/>
    </row>
    <row r="64" spans="1:15" ht="84.6" customHeight="1">
      <c r="A64" s="163" t="s">
        <v>259</v>
      </c>
      <c r="B64" s="167" t="s">
        <v>811</v>
      </c>
      <c r="C64" s="165">
        <v>6854</v>
      </c>
      <c r="D64" s="165">
        <v>6156</v>
      </c>
      <c r="E64" s="165">
        <v>3936</v>
      </c>
      <c r="F64" s="165">
        <v>2220</v>
      </c>
      <c r="G64" s="165">
        <v>2918</v>
      </c>
      <c r="J64" s="70"/>
      <c r="K64" s="70"/>
    </row>
    <row r="65" spans="1:12" ht="65.25" customHeight="1">
      <c r="A65" s="163" t="s">
        <v>635</v>
      </c>
      <c r="B65" s="164" t="s">
        <v>303</v>
      </c>
      <c r="C65" s="165">
        <v>1018.3</v>
      </c>
      <c r="D65" s="165">
        <v>810.2</v>
      </c>
      <c r="E65" s="165">
        <v>810.2</v>
      </c>
      <c r="F65" s="165">
        <v>0</v>
      </c>
      <c r="G65" s="165">
        <v>208.09999999999991</v>
      </c>
      <c r="J65" s="70"/>
      <c r="K65" s="70"/>
    </row>
    <row r="66" spans="1:12" ht="48.75" customHeight="1">
      <c r="A66" s="325">
        <v>19</v>
      </c>
      <c r="B66" s="322" t="s">
        <v>329</v>
      </c>
      <c r="C66" s="326">
        <v>109732.70699999999</v>
      </c>
      <c r="D66" s="326">
        <v>80098.307000000001</v>
      </c>
      <c r="E66" s="326">
        <v>78426.750119999997</v>
      </c>
      <c r="F66" s="326">
        <v>1671.5568799999955</v>
      </c>
      <c r="G66" s="326">
        <v>31305.956879999998</v>
      </c>
      <c r="I66" s="70"/>
      <c r="J66" s="70"/>
      <c r="K66" s="70"/>
      <c r="L66" s="70"/>
    </row>
    <row r="67" spans="1:12" ht="61.9" customHeight="1">
      <c r="A67" s="163" t="s">
        <v>415</v>
      </c>
      <c r="B67" s="164" t="s">
        <v>567</v>
      </c>
      <c r="C67" s="165">
        <v>2000</v>
      </c>
      <c r="D67" s="166">
        <v>2000</v>
      </c>
      <c r="E67" s="166">
        <v>529.24311999999998</v>
      </c>
      <c r="F67" s="166">
        <v>1470.7568799999999</v>
      </c>
      <c r="G67" s="165">
        <v>1470.7568799999999</v>
      </c>
      <c r="I67" s="70"/>
      <c r="J67" s="70"/>
      <c r="K67" s="70"/>
      <c r="L67" s="70"/>
    </row>
    <row r="68" spans="1:12" ht="55.15" customHeight="1">
      <c r="A68" s="397" t="s">
        <v>261</v>
      </c>
      <c r="B68" s="170" t="s">
        <v>437</v>
      </c>
      <c r="C68" s="165">
        <v>60100</v>
      </c>
      <c r="D68" s="166">
        <v>36501.1</v>
      </c>
      <c r="E68" s="166">
        <v>36401.1</v>
      </c>
      <c r="F68" s="166">
        <v>100</v>
      </c>
      <c r="G68" s="165">
        <v>23698.9</v>
      </c>
    </row>
    <row r="69" spans="1:12" ht="78.75">
      <c r="A69" s="401"/>
      <c r="B69" s="170" t="s">
        <v>555</v>
      </c>
      <c r="C69" s="165">
        <v>7592.7</v>
      </c>
      <c r="D69" s="166">
        <v>7592.7</v>
      </c>
      <c r="E69" s="166">
        <v>7592.7</v>
      </c>
      <c r="F69" s="166">
        <v>0</v>
      </c>
      <c r="G69" s="165">
        <v>0</v>
      </c>
    </row>
    <row r="70" spans="1:12" ht="49.9" customHeight="1">
      <c r="A70" s="163" t="s">
        <v>285</v>
      </c>
      <c r="B70" s="71" t="s">
        <v>636</v>
      </c>
      <c r="C70" s="165">
        <v>21467.006999999998</v>
      </c>
      <c r="D70" s="166">
        <v>18827.006999999998</v>
      </c>
      <c r="E70" s="166">
        <v>18726.207000000002</v>
      </c>
      <c r="F70" s="166">
        <v>100.79999999999563</v>
      </c>
      <c r="G70" s="165">
        <v>2740.7999999999956</v>
      </c>
    </row>
    <row r="71" spans="1:12" ht="66.599999999999994" customHeight="1">
      <c r="A71" s="163" t="s">
        <v>277</v>
      </c>
      <c r="B71" s="71" t="s">
        <v>278</v>
      </c>
      <c r="C71" s="165">
        <v>15445</v>
      </c>
      <c r="D71" s="166">
        <v>12445</v>
      </c>
      <c r="E71" s="166">
        <v>12445</v>
      </c>
      <c r="F71" s="166">
        <v>0</v>
      </c>
      <c r="G71" s="165">
        <v>3000</v>
      </c>
    </row>
    <row r="72" spans="1:12" ht="47.25">
      <c r="A72" s="163" t="s">
        <v>637</v>
      </c>
      <c r="B72" s="71" t="s">
        <v>885</v>
      </c>
      <c r="C72" s="165">
        <v>1400</v>
      </c>
      <c r="D72" s="166">
        <v>1400</v>
      </c>
      <c r="E72" s="166">
        <v>1400</v>
      </c>
      <c r="F72" s="166">
        <v>0</v>
      </c>
      <c r="G72" s="165">
        <v>0</v>
      </c>
    </row>
    <row r="73" spans="1:12" ht="69.599999999999994" customHeight="1">
      <c r="A73" s="163" t="s">
        <v>637</v>
      </c>
      <c r="B73" s="164" t="s">
        <v>303</v>
      </c>
      <c r="C73" s="165">
        <v>1728</v>
      </c>
      <c r="D73" s="166">
        <v>1332.5</v>
      </c>
      <c r="E73" s="166">
        <v>1332.5</v>
      </c>
      <c r="F73" s="166">
        <v>0</v>
      </c>
      <c r="G73" s="165">
        <v>395.5</v>
      </c>
    </row>
    <row r="74" spans="1:12" ht="44.45" customHeight="1">
      <c r="A74" s="322" t="s">
        <v>63</v>
      </c>
      <c r="B74" s="323" t="s">
        <v>448</v>
      </c>
      <c r="C74" s="321">
        <v>13544.7</v>
      </c>
      <c r="D74" s="321">
        <v>8825.7999999999993</v>
      </c>
      <c r="E74" s="321">
        <v>7567.7520000000004</v>
      </c>
      <c r="F74" s="321">
        <v>1258.0479999999998</v>
      </c>
      <c r="G74" s="321">
        <v>5976.9480000000003</v>
      </c>
      <c r="H74" s="224"/>
    </row>
    <row r="75" spans="1:12" ht="46.15" customHeight="1">
      <c r="A75" s="175" t="s">
        <v>319</v>
      </c>
      <c r="B75" s="174" t="s">
        <v>449</v>
      </c>
      <c r="C75" s="165">
        <v>3043</v>
      </c>
      <c r="D75" s="166">
        <v>993.03800000000001</v>
      </c>
      <c r="E75" s="166">
        <v>150</v>
      </c>
      <c r="F75" s="166">
        <v>843.03800000000001</v>
      </c>
      <c r="G75" s="165">
        <v>2893</v>
      </c>
      <c r="H75" s="224"/>
    </row>
    <row r="76" spans="1:12" ht="64.900000000000006" customHeight="1">
      <c r="A76" s="175" t="s">
        <v>417</v>
      </c>
      <c r="B76" s="174" t="s">
        <v>568</v>
      </c>
      <c r="C76" s="165">
        <v>5050.2</v>
      </c>
      <c r="D76" s="166">
        <v>3600.415</v>
      </c>
      <c r="E76" s="166">
        <v>3600.4050000000002</v>
      </c>
      <c r="F76" s="166">
        <v>9.9999999997635314E-3</v>
      </c>
      <c r="G76" s="165">
        <v>1449.7949999999996</v>
      </c>
      <c r="H76" s="224"/>
    </row>
    <row r="77" spans="1:12" ht="58.15" customHeight="1">
      <c r="A77" s="175" t="s">
        <v>82</v>
      </c>
      <c r="B77" s="174" t="s">
        <v>636</v>
      </c>
      <c r="C77" s="165">
        <v>4415</v>
      </c>
      <c r="D77" s="166">
        <v>3363.3470000000002</v>
      </c>
      <c r="E77" s="166">
        <v>2948.3470000000002</v>
      </c>
      <c r="F77" s="166">
        <v>415</v>
      </c>
      <c r="G77" s="165">
        <v>1466.6529999999998</v>
      </c>
      <c r="H77" s="224"/>
    </row>
    <row r="78" spans="1:12" ht="70.900000000000006" customHeight="1">
      <c r="A78" s="163" t="s">
        <v>638</v>
      </c>
      <c r="B78" s="164" t="s">
        <v>303</v>
      </c>
      <c r="C78" s="165">
        <v>1036.5</v>
      </c>
      <c r="D78" s="166">
        <v>869</v>
      </c>
      <c r="E78" s="166">
        <v>869</v>
      </c>
      <c r="F78" s="166">
        <v>0</v>
      </c>
      <c r="G78" s="165">
        <v>167.5</v>
      </c>
      <c r="H78" s="224"/>
    </row>
    <row r="79" spans="1:12" ht="39" customHeight="1">
      <c r="A79" s="319" t="s">
        <v>132</v>
      </c>
      <c r="B79" s="323" t="s">
        <v>450</v>
      </c>
      <c r="C79" s="326">
        <v>5909.6</v>
      </c>
      <c r="D79" s="326">
        <v>4290.5</v>
      </c>
      <c r="E79" s="326">
        <v>3706.0557699999999</v>
      </c>
      <c r="F79" s="326">
        <v>584.44423000000006</v>
      </c>
      <c r="G79" s="326">
        <v>2203.54423</v>
      </c>
    </row>
    <row r="80" spans="1:12" ht="59.45" customHeight="1">
      <c r="A80" s="397" t="s">
        <v>192</v>
      </c>
      <c r="B80" s="164" t="s">
        <v>341</v>
      </c>
      <c r="C80" s="165">
        <v>350</v>
      </c>
      <c r="D80" s="166">
        <v>134.5</v>
      </c>
      <c r="E80" s="166">
        <v>51.32</v>
      </c>
      <c r="F80" s="166">
        <v>83.18</v>
      </c>
      <c r="G80" s="165">
        <v>298.68</v>
      </c>
    </row>
    <row r="81" spans="1:7" ht="38.450000000000003" customHeight="1">
      <c r="A81" s="400"/>
      <c r="B81" s="164" t="s">
        <v>342</v>
      </c>
      <c r="C81" s="165">
        <v>1766</v>
      </c>
      <c r="D81" s="166">
        <v>1394</v>
      </c>
      <c r="E81" s="166">
        <v>1394</v>
      </c>
      <c r="F81" s="166">
        <v>0</v>
      </c>
      <c r="G81" s="165">
        <v>372</v>
      </c>
    </row>
    <row r="82" spans="1:7" ht="40.5" customHeight="1">
      <c r="A82" s="397" t="s">
        <v>263</v>
      </c>
      <c r="B82" s="169" t="s">
        <v>83</v>
      </c>
      <c r="C82" s="165">
        <v>500</v>
      </c>
      <c r="D82" s="166">
        <v>240</v>
      </c>
      <c r="E82" s="166">
        <v>228.56576999999999</v>
      </c>
      <c r="F82" s="166">
        <v>11.434230000000014</v>
      </c>
      <c r="G82" s="165">
        <v>271.43423000000001</v>
      </c>
    </row>
    <row r="83" spans="1:7" ht="57.6" customHeight="1">
      <c r="A83" s="400"/>
      <c r="B83" s="169" t="s">
        <v>84</v>
      </c>
      <c r="C83" s="165">
        <v>300</v>
      </c>
      <c r="D83" s="166">
        <v>115</v>
      </c>
      <c r="E83" s="166">
        <v>69</v>
      </c>
      <c r="F83" s="166">
        <v>46</v>
      </c>
      <c r="G83" s="165">
        <v>231</v>
      </c>
    </row>
    <row r="84" spans="1:7" ht="62.45" customHeight="1">
      <c r="A84" s="163" t="s">
        <v>264</v>
      </c>
      <c r="B84" s="164" t="s">
        <v>569</v>
      </c>
      <c r="C84" s="165">
        <v>800</v>
      </c>
      <c r="D84" s="166">
        <v>676.6</v>
      </c>
      <c r="E84" s="166">
        <v>232.77</v>
      </c>
      <c r="F84" s="166">
        <v>443.83000000000004</v>
      </c>
      <c r="G84" s="165">
        <v>567.23</v>
      </c>
    </row>
    <row r="85" spans="1:7" ht="73.150000000000006" customHeight="1">
      <c r="A85" s="163" t="s">
        <v>639</v>
      </c>
      <c r="B85" s="164" t="s">
        <v>303</v>
      </c>
      <c r="C85" s="165">
        <v>2193.6</v>
      </c>
      <c r="D85" s="166">
        <v>1730.4</v>
      </c>
      <c r="E85" s="166">
        <v>1730.4</v>
      </c>
      <c r="F85" s="166">
        <v>0</v>
      </c>
      <c r="G85" s="165">
        <v>463.19999999999982</v>
      </c>
    </row>
    <row r="86" spans="1:7" s="63" customFormat="1" ht="37.9" customHeight="1">
      <c r="A86" s="319" t="s">
        <v>133</v>
      </c>
      <c r="B86" s="322" t="s">
        <v>49</v>
      </c>
      <c r="C86" s="321">
        <v>22548.5</v>
      </c>
      <c r="D86" s="321">
        <v>11796.1</v>
      </c>
      <c r="E86" s="321">
        <v>2900.5420000000004</v>
      </c>
      <c r="F86" s="321">
        <v>8895.5580000000009</v>
      </c>
      <c r="G86" s="321">
        <v>19647.957999999999</v>
      </c>
    </row>
    <row r="87" spans="1:7" ht="43.15" customHeight="1">
      <c r="A87" s="401" t="s">
        <v>85</v>
      </c>
      <c r="B87" s="164" t="s">
        <v>454</v>
      </c>
      <c r="C87" s="165">
        <v>7817</v>
      </c>
      <c r="D87" s="166">
        <v>5996.48</v>
      </c>
      <c r="E87" s="166">
        <v>960</v>
      </c>
      <c r="F87" s="166">
        <v>5036.4799999999996</v>
      </c>
      <c r="G87" s="165">
        <v>6857</v>
      </c>
    </row>
    <row r="88" spans="1:7" ht="43.5" customHeight="1">
      <c r="A88" s="398"/>
      <c r="B88" s="164" t="s">
        <v>455</v>
      </c>
      <c r="C88" s="165">
        <v>7700</v>
      </c>
      <c r="D88" s="166">
        <v>4168.72</v>
      </c>
      <c r="E88" s="166">
        <v>309.642</v>
      </c>
      <c r="F88" s="166">
        <v>3859.0780000000004</v>
      </c>
      <c r="G88" s="165">
        <v>7390.3580000000002</v>
      </c>
    </row>
    <row r="89" spans="1:7" ht="33" customHeight="1">
      <c r="A89" s="398"/>
      <c r="B89" s="164" t="s">
        <v>812</v>
      </c>
      <c r="C89" s="165">
        <v>5000</v>
      </c>
      <c r="D89" s="166">
        <v>0</v>
      </c>
      <c r="E89" s="166">
        <v>0</v>
      </c>
      <c r="F89" s="166">
        <v>0</v>
      </c>
      <c r="G89" s="165">
        <v>5000</v>
      </c>
    </row>
    <row r="90" spans="1:7" ht="67.150000000000006" customHeight="1">
      <c r="A90" s="163" t="s">
        <v>640</v>
      </c>
      <c r="B90" s="164" t="s">
        <v>303</v>
      </c>
      <c r="C90" s="165">
        <v>2031.5</v>
      </c>
      <c r="D90" s="166">
        <v>1630.9</v>
      </c>
      <c r="E90" s="166">
        <v>1630.9</v>
      </c>
      <c r="F90" s="166">
        <v>0</v>
      </c>
      <c r="G90" s="165">
        <v>400.59999999999991</v>
      </c>
    </row>
    <row r="91" spans="1:7" s="63" customFormat="1" ht="35.450000000000003" customHeight="1">
      <c r="A91" s="322" t="s">
        <v>134</v>
      </c>
      <c r="B91" s="320" t="s">
        <v>330</v>
      </c>
      <c r="C91" s="321">
        <v>2072.6999999999998</v>
      </c>
      <c r="D91" s="321">
        <v>1641.1</v>
      </c>
      <c r="E91" s="321">
        <v>1641.1</v>
      </c>
      <c r="F91" s="321">
        <v>0</v>
      </c>
      <c r="G91" s="321">
        <v>431.6</v>
      </c>
    </row>
    <row r="92" spans="1:7" ht="49.15" customHeight="1">
      <c r="A92" s="163" t="s">
        <v>124</v>
      </c>
      <c r="B92" s="164" t="s">
        <v>456</v>
      </c>
      <c r="C92" s="165">
        <v>1160</v>
      </c>
      <c r="D92" s="166">
        <v>915.7</v>
      </c>
      <c r="E92" s="166">
        <v>915.7</v>
      </c>
      <c r="F92" s="166">
        <v>0</v>
      </c>
      <c r="G92" s="165">
        <v>244.29999999999995</v>
      </c>
    </row>
    <row r="93" spans="1:7" ht="71.45" customHeight="1">
      <c r="A93" s="163" t="s">
        <v>641</v>
      </c>
      <c r="B93" s="164" t="s">
        <v>303</v>
      </c>
      <c r="C93" s="165">
        <v>912.7</v>
      </c>
      <c r="D93" s="166">
        <v>725.4</v>
      </c>
      <c r="E93" s="166">
        <v>725.4</v>
      </c>
      <c r="F93" s="166">
        <v>0</v>
      </c>
      <c r="G93" s="165">
        <v>187.30000000000007</v>
      </c>
    </row>
    <row r="94" spans="1:7" s="63" customFormat="1" ht="30" customHeight="1">
      <c r="A94" s="319" t="s">
        <v>135</v>
      </c>
      <c r="B94" s="320" t="s">
        <v>526</v>
      </c>
      <c r="C94" s="321">
        <v>3116.5</v>
      </c>
      <c r="D94" s="321">
        <v>2336.1999999999998</v>
      </c>
      <c r="E94" s="321">
        <v>1798.3000000000002</v>
      </c>
      <c r="F94" s="321">
        <v>537.9</v>
      </c>
      <c r="G94" s="321">
        <v>1318.2</v>
      </c>
    </row>
    <row r="95" spans="1:7" ht="43.15" customHeight="1">
      <c r="A95" s="163" t="s">
        <v>126</v>
      </c>
      <c r="B95" s="171" t="s">
        <v>539</v>
      </c>
      <c r="C95" s="165">
        <v>1770</v>
      </c>
      <c r="D95" s="166">
        <v>1206.5</v>
      </c>
      <c r="E95" s="166">
        <v>668.6</v>
      </c>
      <c r="F95" s="166">
        <v>537.9</v>
      </c>
      <c r="G95" s="165">
        <v>1101.4000000000001</v>
      </c>
    </row>
    <row r="96" spans="1:7" ht="63">
      <c r="A96" s="163" t="s">
        <v>642</v>
      </c>
      <c r="B96" s="164" t="s">
        <v>303</v>
      </c>
      <c r="C96" s="165">
        <v>1346.5</v>
      </c>
      <c r="D96" s="166">
        <v>1129.7</v>
      </c>
      <c r="E96" s="166">
        <v>1129.7</v>
      </c>
      <c r="F96" s="166">
        <v>0</v>
      </c>
      <c r="G96" s="165">
        <v>216.79999999999995</v>
      </c>
    </row>
    <row r="97" spans="1:7" s="63" customFormat="1" ht="39.75" customHeight="1">
      <c r="A97" s="319" t="s">
        <v>136</v>
      </c>
      <c r="B97" s="323" t="s">
        <v>451</v>
      </c>
      <c r="C97" s="321">
        <v>75836.273530000006</v>
      </c>
      <c r="D97" s="321">
        <v>56511.673530000007</v>
      </c>
      <c r="E97" s="321">
        <v>43657.05273000001</v>
      </c>
      <c r="F97" s="321">
        <v>12854.620799999999</v>
      </c>
      <c r="G97" s="321">
        <v>32179.220799999999</v>
      </c>
    </row>
    <row r="98" spans="1:7" ht="94.5">
      <c r="A98" s="159" t="s">
        <v>531</v>
      </c>
      <c r="B98" s="164" t="s">
        <v>532</v>
      </c>
      <c r="C98" s="165">
        <v>25000</v>
      </c>
      <c r="D98" s="166">
        <v>21943</v>
      </c>
      <c r="E98" s="166">
        <v>20627.297200000001</v>
      </c>
      <c r="F98" s="166">
        <v>1315.7027999999991</v>
      </c>
      <c r="G98" s="165">
        <v>4372.7027999999991</v>
      </c>
    </row>
    <row r="99" spans="1:7" ht="69" customHeight="1">
      <c r="A99" s="163" t="s">
        <v>386</v>
      </c>
      <c r="B99" s="170" t="s">
        <v>86</v>
      </c>
      <c r="C99" s="165">
        <v>5178.1689999999999</v>
      </c>
      <c r="D99" s="166">
        <v>5142.7690000000002</v>
      </c>
      <c r="E99" s="166">
        <v>2673.3429999999998</v>
      </c>
      <c r="F99" s="166">
        <v>2469.4260000000004</v>
      </c>
      <c r="G99" s="165">
        <v>2504.826</v>
      </c>
    </row>
    <row r="100" spans="1:7" s="63" customFormat="1" ht="47.25">
      <c r="A100" s="163" t="s">
        <v>87</v>
      </c>
      <c r="B100" s="170" t="s">
        <v>88</v>
      </c>
      <c r="C100" s="165">
        <v>1100</v>
      </c>
      <c r="D100" s="166">
        <v>902.3</v>
      </c>
      <c r="E100" s="166">
        <v>332.72</v>
      </c>
      <c r="F100" s="166">
        <v>569.57999999999993</v>
      </c>
      <c r="G100" s="165">
        <v>767.28</v>
      </c>
    </row>
    <row r="101" spans="1:7" ht="54" customHeight="1">
      <c r="A101" s="159">
        <v>2717610</v>
      </c>
      <c r="B101" s="171" t="s">
        <v>570</v>
      </c>
      <c r="C101" s="165">
        <v>20192.204530000003</v>
      </c>
      <c r="D101" s="166">
        <v>9908.9045299999998</v>
      </c>
      <c r="E101" s="166">
        <v>5281.3925300000001</v>
      </c>
      <c r="F101" s="166">
        <v>4627.5119999999997</v>
      </c>
      <c r="G101" s="165">
        <v>14910.812000000002</v>
      </c>
    </row>
    <row r="102" spans="1:7" ht="54.75" customHeight="1">
      <c r="A102" s="163" t="s">
        <v>571</v>
      </c>
      <c r="B102" s="164" t="s">
        <v>73</v>
      </c>
      <c r="C102" s="165">
        <v>9948</v>
      </c>
      <c r="D102" s="166">
        <v>7372.4</v>
      </c>
      <c r="E102" s="166">
        <v>3500</v>
      </c>
      <c r="F102" s="166">
        <v>3872.3999999999996</v>
      </c>
      <c r="G102" s="165">
        <v>6448</v>
      </c>
    </row>
    <row r="103" spans="1:7" ht="78.75">
      <c r="A103" s="163" t="s">
        <v>643</v>
      </c>
      <c r="B103" s="71" t="s">
        <v>75</v>
      </c>
      <c r="C103" s="165">
        <v>8000</v>
      </c>
      <c r="D103" s="166">
        <v>8000</v>
      </c>
      <c r="E103" s="166">
        <v>8000</v>
      </c>
      <c r="F103" s="166">
        <v>0</v>
      </c>
      <c r="G103" s="165">
        <v>0</v>
      </c>
    </row>
    <row r="104" spans="1:7" ht="38.450000000000003" customHeight="1">
      <c r="A104" s="163" t="s">
        <v>572</v>
      </c>
      <c r="B104" s="71" t="s">
        <v>573</v>
      </c>
      <c r="C104" s="165">
        <v>2500</v>
      </c>
      <c r="D104" s="166">
        <v>0</v>
      </c>
      <c r="E104" s="166">
        <v>0</v>
      </c>
      <c r="F104" s="166">
        <v>0</v>
      </c>
      <c r="G104" s="165">
        <v>2500</v>
      </c>
    </row>
    <row r="105" spans="1:7" ht="63">
      <c r="A105" s="163" t="s">
        <v>644</v>
      </c>
      <c r="B105" s="164" t="s">
        <v>303</v>
      </c>
      <c r="C105" s="165">
        <v>3917.9</v>
      </c>
      <c r="D105" s="166">
        <v>3242.3</v>
      </c>
      <c r="E105" s="166">
        <v>3242.3</v>
      </c>
      <c r="F105" s="166">
        <v>0</v>
      </c>
      <c r="G105" s="165">
        <v>675.59999999999991</v>
      </c>
    </row>
    <row r="106" spans="1:7" ht="42" customHeight="1">
      <c r="A106" s="319" t="s">
        <v>137</v>
      </c>
      <c r="B106" s="322" t="s">
        <v>215</v>
      </c>
      <c r="C106" s="326">
        <v>10573</v>
      </c>
      <c r="D106" s="326">
        <v>7996.1</v>
      </c>
      <c r="E106" s="326">
        <v>2828.1</v>
      </c>
      <c r="F106" s="326">
        <v>5168</v>
      </c>
      <c r="G106" s="326">
        <v>7744.9</v>
      </c>
    </row>
    <row r="107" spans="1:7" ht="58.9" customHeight="1">
      <c r="A107" s="176" t="s">
        <v>813</v>
      </c>
      <c r="B107" s="164" t="s">
        <v>89</v>
      </c>
      <c r="C107" s="165">
        <v>8846</v>
      </c>
      <c r="D107" s="166">
        <v>6613</v>
      </c>
      <c r="E107" s="166">
        <v>1445</v>
      </c>
      <c r="F107" s="166">
        <v>5168</v>
      </c>
      <c r="G107" s="165">
        <v>7401</v>
      </c>
    </row>
    <row r="108" spans="1:7" ht="71.45" customHeight="1">
      <c r="A108" s="163" t="s">
        <v>645</v>
      </c>
      <c r="B108" s="164" t="s">
        <v>303</v>
      </c>
      <c r="C108" s="165">
        <v>1727</v>
      </c>
      <c r="D108" s="166">
        <v>1383.1</v>
      </c>
      <c r="E108" s="166">
        <v>1383.1</v>
      </c>
      <c r="F108" s="166">
        <v>0</v>
      </c>
      <c r="G108" s="165">
        <v>343.90000000000009</v>
      </c>
    </row>
    <row r="109" spans="1:7" s="63" customFormat="1" ht="37.9" customHeight="1">
      <c r="A109" s="319" t="s">
        <v>138</v>
      </c>
      <c r="B109" s="320" t="s">
        <v>814</v>
      </c>
      <c r="C109" s="321">
        <v>99383.8</v>
      </c>
      <c r="D109" s="321">
        <v>82800.899999999994</v>
      </c>
      <c r="E109" s="321">
        <v>74575.399999999994</v>
      </c>
      <c r="F109" s="321">
        <v>8225.5</v>
      </c>
      <c r="G109" s="321">
        <v>24808.399999999998</v>
      </c>
    </row>
    <row r="110" spans="1:7" ht="40.5" customHeight="1">
      <c r="A110" s="163" t="s">
        <v>351</v>
      </c>
      <c r="B110" s="167" t="s">
        <v>574</v>
      </c>
      <c r="C110" s="165">
        <v>27682</v>
      </c>
      <c r="D110" s="166">
        <v>16962.7</v>
      </c>
      <c r="E110" s="166">
        <v>12749.6</v>
      </c>
      <c r="F110" s="166">
        <v>4213.1000000000004</v>
      </c>
      <c r="G110" s="165">
        <v>14932.4</v>
      </c>
    </row>
    <row r="111" spans="1:7" ht="50.25" customHeight="1">
      <c r="A111" s="163" t="s">
        <v>420</v>
      </c>
      <c r="B111" s="167" t="s">
        <v>90</v>
      </c>
      <c r="C111" s="165">
        <v>14106</v>
      </c>
      <c r="D111" s="166">
        <v>8870</v>
      </c>
      <c r="E111" s="166">
        <v>8857.6</v>
      </c>
      <c r="F111" s="166">
        <v>12.399999999999636</v>
      </c>
      <c r="G111" s="165">
        <v>5248.4</v>
      </c>
    </row>
    <row r="112" spans="1:7" ht="40.15" customHeight="1">
      <c r="A112" s="163" t="s">
        <v>646</v>
      </c>
      <c r="B112" s="170" t="s">
        <v>884</v>
      </c>
      <c r="C112" s="165">
        <v>900</v>
      </c>
      <c r="D112" s="166">
        <v>900</v>
      </c>
      <c r="E112" s="166">
        <v>900</v>
      </c>
      <c r="F112" s="166">
        <v>0</v>
      </c>
      <c r="G112" s="165">
        <v>0</v>
      </c>
    </row>
    <row r="113" spans="1:7" ht="88.15" customHeight="1">
      <c r="A113" s="163" t="s">
        <v>646</v>
      </c>
      <c r="B113" s="170" t="s">
        <v>647</v>
      </c>
      <c r="C113" s="165">
        <v>700</v>
      </c>
      <c r="D113" s="166">
        <v>700</v>
      </c>
      <c r="E113" s="166">
        <v>700</v>
      </c>
      <c r="F113" s="166">
        <v>0</v>
      </c>
      <c r="G113" s="165">
        <v>0</v>
      </c>
    </row>
    <row r="114" spans="1:7" ht="50.25" customHeight="1">
      <c r="A114" s="163" t="s">
        <v>646</v>
      </c>
      <c r="B114" s="354" t="s">
        <v>648</v>
      </c>
      <c r="C114" s="232">
        <v>43897.2</v>
      </c>
      <c r="D114" s="232">
        <v>43897.2</v>
      </c>
      <c r="E114" s="232">
        <v>39897.199999999997</v>
      </c>
      <c r="F114" s="232">
        <v>4000</v>
      </c>
      <c r="G114" s="232">
        <v>4000</v>
      </c>
    </row>
    <row r="115" spans="1:7" ht="69" customHeight="1">
      <c r="A115" s="163" t="s">
        <v>646</v>
      </c>
      <c r="B115" s="164" t="s">
        <v>303</v>
      </c>
      <c r="C115" s="165">
        <v>2098.6</v>
      </c>
      <c r="D115" s="166">
        <v>1471</v>
      </c>
      <c r="E115" s="166">
        <v>1471</v>
      </c>
      <c r="F115" s="166">
        <v>0</v>
      </c>
      <c r="G115" s="165">
        <v>627.59999999999991</v>
      </c>
    </row>
    <row r="116" spans="1:7" ht="55.9" customHeight="1">
      <c r="A116" s="163" t="s">
        <v>646</v>
      </c>
      <c r="B116" s="170" t="s">
        <v>883</v>
      </c>
      <c r="C116" s="165">
        <v>3000</v>
      </c>
      <c r="D116" s="166">
        <v>3000</v>
      </c>
      <c r="E116" s="166">
        <v>3000</v>
      </c>
      <c r="F116" s="166">
        <v>0</v>
      </c>
      <c r="G116" s="165">
        <v>0</v>
      </c>
    </row>
    <row r="117" spans="1:7" ht="36.6" customHeight="1">
      <c r="A117" s="163" t="s">
        <v>646</v>
      </c>
      <c r="B117" s="164" t="s">
        <v>881</v>
      </c>
      <c r="C117" s="165">
        <v>4000</v>
      </c>
      <c r="D117" s="166">
        <v>4000</v>
      </c>
      <c r="E117" s="166">
        <v>4000</v>
      </c>
      <c r="F117" s="166">
        <v>0</v>
      </c>
      <c r="G117" s="165">
        <v>0</v>
      </c>
    </row>
    <row r="118" spans="1:7" ht="60" customHeight="1">
      <c r="A118" s="163" t="s">
        <v>646</v>
      </c>
      <c r="B118" s="171" t="s">
        <v>882</v>
      </c>
      <c r="C118" s="165">
        <v>3000</v>
      </c>
      <c r="D118" s="166">
        <v>3000</v>
      </c>
      <c r="E118" s="166">
        <v>3000</v>
      </c>
      <c r="F118" s="166">
        <v>0</v>
      </c>
      <c r="G118" s="165">
        <v>0</v>
      </c>
    </row>
    <row r="119" spans="1:7" ht="25.15" customHeight="1">
      <c r="A119" s="322" t="s">
        <v>234</v>
      </c>
      <c r="B119" s="323" t="s">
        <v>52</v>
      </c>
      <c r="C119" s="327">
        <v>5480</v>
      </c>
      <c r="D119" s="327">
        <v>4454.8999999999996</v>
      </c>
      <c r="E119" s="327">
        <v>4454.8999999999996</v>
      </c>
      <c r="F119" s="327">
        <v>0</v>
      </c>
      <c r="G119" s="327">
        <v>1025.1000000000004</v>
      </c>
    </row>
    <row r="120" spans="1:7" ht="70.150000000000006" customHeight="1">
      <c r="A120" s="163" t="s">
        <v>354</v>
      </c>
      <c r="B120" s="164" t="s">
        <v>303</v>
      </c>
      <c r="C120" s="165">
        <v>5480</v>
      </c>
      <c r="D120" s="166">
        <v>4454.8999999999996</v>
      </c>
      <c r="E120" s="166">
        <v>4454.8999999999996</v>
      </c>
      <c r="F120" s="166">
        <v>0</v>
      </c>
      <c r="G120" s="165">
        <v>1025.1000000000004</v>
      </c>
    </row>
    <row r="121" spans="1:7" ht="47.45" customHeight="1">
      <c r="A121" s="322" t="s">
        <v>575</v>
      </c>
      <c r="B121" s="328" t="s">
        <v>576</v>
      </c>
      <c r="C121" s="326">
        <v>67610.722999999998</v>
      </c>
      <c r="D121" s="326">
        <v>61460.822999999997</v>
      </c>
      <c r="E121" s="326">
        <v>53125.62</v>
      </c>
      <c r="F121" s="326">
        <v>8335.2029999999941</v>
      </c>
      <c r="G121" s="326">
        <v>14485.102999999996</v>
      </c>
    </row>
    <row r="122" spans="1:7" ht="56.45" customHeight="1">
      <c r="A122" s="163" t="s">
        <v>577</v>
      </c>
      <c r="B122" s="164" t="s">
        <v>554</v>
      </c>
      <c r="C122" s="165">
        <v>64248.322999999997</v>
      </c>
      <c r="D122" s="166">
        <v>59346.922999999995</v>
      </c>
      <c r="E122" s="166">
        <v>51011.72</v>
      </c>
      <c r="F122" s="166">
        <v>8335.2029999999941</v>
      </c>
      <c r="G122" s="165">
        <v>13236.602999999996</v>
      </c>
    </row>
    <row r="123" spans="1:7" ht="67.150000000000006" customHeight="1">
      <c r="A123" s="163" t="s">
        <v>649</v>
      </c>
      <c r="B123" s="164" t="s">
        <v>303</v>
      </c>
      <c r="C123" s="165">
        <v>3362.4</v>
      </c>
      <c r="D123" s="166">
        <v>2113.9</v>
      </c>
      <c r="E123" s="166">
        <v>2113.9</v>
      </c>
      <c r="F123" s="166">
        <v>0</v>
      </c>
      <c r="G123" s="165">
        <v>1248.5</v>
      </c>
    </row>
    <row r="124" spans="1:7" s="63" customFormat="1" ht="28.15" customHeight="1">
      <c r="A124" s="329"/>
      <c r="B124" s="330" t="s">
        <v>216</v>
      </c>
      <c r="C124" s="326">
        <v>722786.99900000007</v>
      </c>
      <c r="D124" s="326">
        <v>571007.59900000005</v>
      </c>
      <c r="E124" s="326">
        <v>445991.22845000005</v>
      </c>
      <c r="F124" s="326">
        <v>125016.37054999995</v>
      </c>
      <c r="G124" s="326">
        <v>276795.77055000002</v>
      </c>
    </row>
    <row r="126" spans="1:7">
      <c r="C126" s="70"/>
      <c r="D126" s="70"/>
      <c r="E126" s="70"/>
      <c r="F126" s="70"/>
      <c r="G126" s="70"/>
    </row>
    <row r="127" spans="1:7">
      <c r="C127" s="70"/>
      <c r="D127" s="70"/>
      <c r="E127" s="70"/>
      <c r="F127" s="70"/>
      <c r="G127" s="70"/>
    </row>
    <row r="128" spans="1:7">
      <c r="C128" s="70"/>
      <c r="D128" s="70"/>
      <c r="E128" s="70"/>
      <c r="F128" s="70"/>
      <c r="G128" s="70"/>
    </row>
    <row r="129" spans="3:7">
      <c r="C129" s="70"/>
      <c r="D129" s="70"/>
      <c r="E129" s="70"/>
      <c r="F129" s="70"/>
      <c r="G129" s="70"/>
    </row>
    <row r="130" spans="3:7">
      <c r="C130" s="70"/>
      <c r="D130" s="70"/>
      <c r="E130" s="70"/>
      <c r="F130" s="70"/>
      <c r="G130" s="70"/>
    </row>
    <row r="131" spans="3:7">
      <c r="C131" s="70"/>
    </row>
    <row r="132" spans="3:7">
      <c r="C132" s="70"/>
    </row>
    <row r="133" spans="3:7">
      <c r="E133" s="70"/>
    </row>
  </sheetData>
  <customSheetViews>
    <customSheetView guid="{85DC9BB0-28A9-4114-8FF0-A0FEF2049BAC}" zeroValues="0">
      <pane xSplit="2" ySplit="4" topLeftCell="C80" activePane="bottomRight" state="frozen"/>
      <selection pane="bottomRight" activeCell="D82" sqref="D82"/>
      <pageMargins left="0.47244094488188981" right="0.23622047244094491" top="0.39370078740157483" bottom="0.39370078740157483" header="0.19685039370078741" footer="0.19685039370078741"/>
      <pageSetup paperSize="9" scale="80" fitToHeight="7" orientation="portrait" r:id="rId1"/>
      <headerFooter alignWithMargins="0">
        <oddFooter>&amp;R&amp;P</oddFooter>
      </headerFooter>
    </customSheetView>
  </customSheetViews>
  <mergeCells count="11">
    <mergeCell ref="A68:A69"/>
    <mergeCell ref="A80:A81"/>
    <mergeCell ref="A82:A83"/>
    <mergeCell ref="A87:A89"/>
    <mergeCell ref="B3:B4"/>
    <mergeCell ref="A1:G1"/>
    <mergeCell ref="C3:G3"/>
    <mergeCell ref="A6:A8"/>
    <mergeCell ref="A3:A4"/>
    <mergeCell ref="A24:A25"/>
    <mergeCell ref="A53:A54"/>
  </mergeCells>
  <phoneticPr fontId="46" type="noConversion"/>
  <pageMargins left="0.47244094488188981" right="0.23622047244094491" top="0.39370078740157483" bottom="0.39370078740157483" header="0.19685039370078741" footer="0.19685039370078741"/>
  <pageSetup paperSize="9" scale="80" fitToHeight="7" orientation="portrait" r:id="rId2"/>
  <headerFooter alignWithMargins="0">
    <oddFooter>&amp;R&amp;P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4F69-BA09-4ACA-9143-5D7A3A79274D}">
  <dimension ref="A1:HF114"/>
  <sheetViews>
    <sheetView tabSelected="1" view="pageBreakPreview" zoomScale="60" zoomScaleNormal="100" workbookViewId="0">
      <selection activeCell="B4" sqref="B4"/>
    </sheetView>
  </sheetViews>
  <sheetFormatPr defaultRowHeight="12.75"/>
  <cols>
    <col min="1" max="1" width="7" style="316" customWidth="1"/>
    <col min="2" max="2" width="45" style="317" customWidth="1"/>
    <col min="3" max="3" width="20.85546875" style="317" customWidth="1"/>
    <col min="4" max="4" width="19.7109375" style="68" bestFit="1" customWidth="1"/>
    <col min="5" max="6" width="18.7109375" style="68" customWidth="1"/>
    <col min="7" max="9" width="18.7109375" style="68" hidden="1" customWidth="1"/>
    <col min="10" max="10" width="19.28515625" style="68" hidden="1" customWidth="1"/>
    <col min="11" max="22" width="18.7109375" style="68" hidden="1" customWidth="1"/>
    <col min="23" max="81" width="18.7109375" style="68" customWidth="1"/>
    <col min="82" max="16384" width="9.140625" style="68"/>
  </cols>
  <sheetData>
    <row r="1" spans="1:214" ht="40.5" customHeight="1">
      <c r="A1" s="402" t="s">
        <v>852</v>
      </c>
      <c r="B1" s="402"/>
      <c r="C1" s="402"/>
      <c r="D1" s="402"/>
      <c r="E1" s="402"/>
      <c r="F1" s="402"/>
    </row>
    <row r="2" spans="1:214" ht="18.75">
      <c r="A2" s="285" t="s">
        <v>711</v>
      </c>
      <c r="B2" s="286"/>
      <c r="C2" s="286"/>
    </row>
    <row r="3" spans="1:214" ht="70.900000000000006" customHeight="1">
      <c r="A3" s="363" t="s">
        <v>712</v>
      </c>
      <c r="B3" s="364" t="s">
        <v>713</v>
      </c>
      <c r="C3" s="365" t="s">
        <v>714</v>
      </c>
      <c r="D3" s="363" t="s">
        <v>890</v>
      </c>
      <c r="E3" s="363" t="s">
        <v>715</v>
      </c>
      <c r="F3" s="363" t="s">
        <v>716</v>
      </c>
      <c r="G3" s="287" t="s">
        <v>717</v>
      </c>
      <c r="H3" s="289" t="s">
        <v>718</v>
      </c>
      <c r="I3" s="289" t="s">
        <v>719</v>
      </c>
      <c r="J3" s="289" t="s">
        <v>720</v>
      </c>
      <c r="K3" s="289" t="s">
        <v>721</v>
      </c>
      <c r="L3" s="287" t="s">
        <v>722</v>
      </c>
      <c r="M3" s="290" t="s">
        <v>723</v>
      </c>
      <c r="N3" s="290" t="s">
        <v>724</v>
      </c>
      <c r="O3" s="290" t="s">
        <v>725</v>
      </c>
      <c r="P3" s="290" t="s">
        <v>726</v>
      </c>
      <c r="Q3" s="287" t="s">
        <v>727</v>
      </c>
      <c r="R3" s="288" t="s">
        <v>728</v>
      </c>
      <c r="S3" s="288" t="s">
        <v>729</v>
      </c>
      <c r="T3" s="288" t="s">
        <v>730</v>
      </c>
      <c r="U3" s="288" t="s">
        <v>731</v>
      </c>
      <c r="V3" s="291" t="s">
        <v>714</v>
      </c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2"/>
      <c r="CH3" s="292"/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/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2"/>
      <c r="DL3" s="292"/>
      <c r="DM3" s="292"/>
      <c r="DN3" s="292"/>
      <c r="DO3" s="292"/>
      <c r="DP3" s="292"/>
      <c r="DQ3" s="292"/>
      <c r="DR3" s="292"/>
      <c r="DS3" s="292"/>
      <c r="DT3" s="292"/>
      <c r="DU3" s="292"/>
      <c r="DV3" s="292"/>
      <c r="DW3" s="292"/>
      <c r="DX3" s="292"/>
      <c r="DY3" s="292"/>
      <c r="DZ3" s="292"/>
      <c r="EA3" s="292"/>
      <c r="EB3" s="292"/>
      <c r="EC3" s="292"/>
      <c r="ED3" s="292"/>
      <c r="EE3" s="292"/>
      <c r="EF3" s="292"/>
      <c r="EG3" s="292"/>
      <c r="EH3" s="292"/>
      <c r="EI3" s="292"/>
      <c r="EJ3" s="292"/>
      <c r="EK3" s="292"/>
      <c r="EL3" s="292"/>
      <c r="EM3" s="292"/>
      <c r="EN3" s="292"/>
      <c r="EO3" s="292"/>
      <c r="EP3" s="292"/>
      <c r="EQ3" s="292"/>
      <c r="ER3" s="292"/>
      <c r="ES3" s="292"/>
      <c r="ET3" s="292"/>
      <c r="EU3" s="292"/>
      <c r="EV3" s="292"/>
      <c r="EW3" s="292"/>
      <c r="EX3" s="292"/>
      <c r="EY3" s="292"/>
      <c r="EZ3" s="292"/>
      <c r="FA3" s="292"/>
      <c r="FB3" s="292"/>
      <c r="FC3" s="292"/>
      <c r="FD3" s="292"/>
      <c r="FE3" s="292"/>
      <c r="FF3" s="292"/>
      <c r="FG3" s="292"/>
      <c r="FH3" s="292"/>
      <c r="FI3" s="292"/>
      <c r="FJ3" s="292"/>
      <c r="FK3" s="292"/>
      <c r="FL3" s="292"/>
      <c r="FM3" s="292"/>
      <c r="FN3" s="292"/>
      <c r="FO3" s="292"/>
      <c r="FP3" s="292"/>
      <c r="FQ3" s="292"/>
      <c r="FR3" s="292"/>
      <c r="FS3" s="292"/>
      <c r="FT3" s="292"/>
      <c r="FU3" s="292"/>
      <c r="FV3" s="292"/>
      <c r="FW3" s="292"/>
      <c r="FX3" s="292"/>
      <c r="FY3" s="292"/>
      <c r="FZ3" s="292"/>
      <c r="GA3" s="292"/>
      <c r="GB3" s="292"/>
      <c r="GC3" s="292"/>
      <c r="GD3" s="292"/>
      <c r="GE3" s="292"/>
      <c r="GF3" s="292"/>
      <c r="GG3" s="292"/>
      <c r="GH3" s="292"/>
      <c r="GI3" s="292"/>
      <c r="GJ3" s="292"/>
      <c r="GK3" s="292"/>
      <c r="GL3" s="292"/>
      <c r="GM3" s="292"/>
      <c r="GN3" s="292"/>
      <c r="GO3" s="292"/>
      <c r="GP3" s="292"/>
      <c r="GQ3" s="292"/>
      <c r="GR3" s="292"/>
      <c r="GS3" s="292"/>
      <c r="GT3" s="292"/>
      <c r="GU3" s="292"/>
      <c r="GV3" s="292"/>
      <c r="GW3" s="292"/>
      <c r="GX3" s="292"/>
      <c r="GY3" s="292"/>
      <c r="GZ3" s="292"/>
      <c r="HA3" s="292"/>
      <c r="HB3" s="292"/>
      <c r="HC3" s="292"/>
      <c r="HD3" s="292"/>
      <c r="HE3" s="292"/>
      <c r="HF3" s="292"/>
    </row>
    <row r="4" spans="1:214" ht="44.45" customHeight="1">
      <c r="A4" s="293"/>
      <c r="B4" s="294" t="s">
        <v>732</v>
      </c>
      <c r="C4" s="295">
        <v>119130707</v>
      </c>
      <c r="D4" s="296">
        <v>105061607</v>
      </c>
      <c r="E4" s="296">
        <v>75666763.659999996</v>
      </c>
      <c r="F4" s="296">
        <v>29394843.34</v>
      </c>
      <c r="G4" s="296" t="e">
        <f t="shared" ref="G4:V4" si="0">G5+G7+G10+G12+G14+G17+G19+G21+G24+G33+G38+G42+G46+G50+G52+G54+G56+G58+G60+G62+G64+G67+G72+G74+G76+G78+G80+G84+G87+G90+G92+G94+G96+G98+G101+G103+G106+G110</f>
        <v>#REF!</v>
      </c>
      <c r="H4" s="296" t="e">
        <f t="shared" si="0"/>
        <v>#REF!</v>
      </c>
      <c r="I4" s="296" t="e">
        <f t="shared" si="0"/>
        <v>#REF!</v>
      </c>
      <c r="J4" s="296" t="e">
        <f t="shared" si="0"/>
        <v>#REF!</v>
      </c>
      <c r="K4" s="296" t="e">
        <f t="shared" si="0"/>
        <v>#REF!</v>
      </c>
      <c r="L4" s="296" t="e">
        <f t="shared" si="0"/>
        <v>#REF!</v>
      </c>
      <c r="M4" s="296" t="e">
        <f t="shared" si="0"/>
        <v>#REF!</v>
      </c>
      <c r="N4" s="296" t="e">
        <f t="shared" si="0"/>
        <v>#REF!</v>
      </c>
      <c r="O4" s="296" t="e">
        <f t="shared" si="0"/>
        <v>#REF!</v>
      </c>
      <c r="P4" s="296" t="e">
        <f t="shared" si="0"/>
        <v>#REF!</v>
      </c>
      <c r="Q4" s="296" t="e">
        <f t="shared" si="0"/>
        <v>#REF!</v>
      </c>
      <c r="R4" s="296" t="e">
        <f t="shared" si="0"/>
        <v>#REF!</v>
      </c>
      <c r="S4" s="296" t="e">
        <f t="shared" si="0"/>
        <v>#REF!</v>
      </c>
      <c r="T4" s="296" t="e">
        <f t="shared" si="0"/>
        <v>#REF!</v>
      </c>
      <c r="U4" s="296" t="e">
        <f t="shared" si="0"/>
        <v>#REF!</v>
      </c>
      <c r="V4" s="296" t="e">
        <f t="shared" si="0"/>
        <v>#REF!</v>
      </c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</row>
    <row r="5" spans="1:214" ht="45.6" customHeight="1">
      <c r="A5" s="335" t="s">
        <v>733</v>
      </c>
      <c r="B5" s="297" t="s">
        <v>734</v>
      </c>
      <c r="C5" s="298">
        <v>300000</v>
      </c>
      <c r="D5" s="299">
        <v>300000</v>
      </c>
      <c r="E5" s="299">
        <v>100000</v>
      </c>
      <c r="F5" s="299">
        <v>200000</v>
      </c>
      <c r="G5" s="299">
        <f t="shared" ref="G5:V5" si="1">G6</f>
        <v>0</v>
      </c>
      <c r="H5" s="299">
        <f t="shared" si="1"/>
        <v>300000</v>
      </c>
      <c r="I5" s="299">
        <f t="shared" si="1"/>
        <v>0</v>
      </c>
      <c r="J5" s="299">
        <f t="shared" si="1"/>
        <v>100000</v>
      </c>
      <c r="K5" s="299">
        <f t="shared" si="1"/>
        <v>200000</v>
      </c>
      <c r="L5" s="299">
        <f t="shared" si="1"/>
        <v>0</v>
      </c>
      <c r="M5" s="299">
        <f t="shared" si="1"/>
        <v>300000</v>
      </c>
      <c r="N5" s="299">
        <f t="shared" si="1"/>
        <v>0</v>
      </c>
      <c r="O5" s="299">
        <f t="shared" si="1"/>
        <v>100000</v>
      </c>
      <c r="P5" s="299">
        <f t="shared" si="1"/>
        <v>200000</v>
      </c>
      <c r="Q5" s="299">
        <f t="shared" si="1"/>
        <v>0</v>
      </c>
      <c r="R5" s="299">
        <f t="shared" si="1"/>
        <v>300000</v>
      </c>
      <c r="S5" s="299">
        <f t="shared" si="1"/>
        <v>0</v>
      </c>
      <c r="T5" s="299">
        <f t="shared" si="1"/>
        <v>100000</v>
      </c>
      <c r="U5" s="299">
        <f t="shared" si="1"/>
        <v>200000</v>
      </c>
      <c r="V5" s="299">
        <f t="shared" si="1"/>
        <v>300000</v>
      </c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</row>
    <row r="6" spans="1:214" ht="44.45" customHeight="1">
      <c r="A6" s="336"/>
      <c r="B6" s="300" t="s">
        <v>735</v>
      </c>
      <c r="C6" s="301">
        <v>300000</v>
      </c>
      <c r="D6" s="302">
        <v>300000</v>
      </c>
      <c r="E6" s="302">
        <v>100000</v>
      </c>
      <c r="F6" s="302">
        <v>200000</v>
      </c>
      <c r="G6" s="296">
        <f>'[6]Зведена (субвенції з ОБ) '!AW152</f>
        <v>0</v>
      </c>
      <c r="H6" s="296">
        <f>'[6]Зведена (субвенції з ОБ) '!AX152</f>
        <v>300000</v>
      </c>
      <c r="I6" s="296">
        <f>'[6]Зведена (субвенції з ОБ) '!AY152</f>
        <v>0</v>
      </c>
      <c r="J6" s="296">
        <f>'[6]Зведена (субвенції з ОБ) '!AZ152</f>
        <v>100000</v>
      </c>
      <c r="K6" s="296">
        <f>'[6]Зведена (субвенції з ОБ) '!BA152</f>
        <v>200000</v>
      </c>
      <c r="L6" s="296">
        <f>'[6]Зведена (субвенції з ОБ) '!BB152</f>
        <v>0</v>
      </c>
      <c r="M6" s="296">
        <f>'[6]Зведена (субвенції з ОБ) '!BC152</f>
        <v>300000</v>
      </c>
      <c r="N6" s="296">
        <f>'[6]Зведена (субвенції з ОБ) '!BD152</f>
        <v>0</v>
      </c>
      <c r="O6" s="296">
        <f>'[6]Зведена (субвенції з ОБ) '!BE152</f>
        <v>100000</v>
      </c>
      <c r="P6" s="296">
        <f>'[6]Зведена (субвенції з ОБ) '!BF152</f>
        <v>200000</v>
      </c>
      <c r="Q6" s="296">
        <f>'[6]Зведена (субвенції з ОБ) '!BG152</f>
        <v>0</v>
      </c>
      <c r="R6" s="296">
        <f>'[6]Зведена (субвенції з ОБ) '!BH152</f>
        <v>300000</v>
      </c>
      <c r="S6" s="296">
        <f>'[6]Зведена (субвенції з ОБ) '!BI152</f>
        <v>0</v>
      </c>
      <c r="T6" s="296">
        <f>'[6]Зведена (субвенції з ОБ) '!BJ152</f>
        <v>100000</v>
      </c>
      <c r="U6" s="296">
        <f>'[6]Зведена (субвенції з ОБ) '!BK152</f>
        <v>200000</v>
      </c>
      <c r="V6" s="296">
        <f>'[6]Зведена (субвенції з ОБ) '!BL152</f>
        <v>300000</v>
      </c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</row>
    <row r="7" spans="1:214" ht="42" customHeight="1">
      <c r="A7" s="303">
        <v>2</v>
      </c>
      <c r="B7" s="297" t="s">
        <v>736</v>
      </c>
      <c r="C7" s="298">
        <v>9845000</v>
      </c>
      <c r="D7" s="299">
        <v>6845000</v>
      </c>
      <c r="E7" s="299">
        <v>6845000</v>
      </c>
      <c r="F7" s="299">
        <v>0</v>
      </c>
      <c r="G7" s="299">
        <f t="shared" ref="G7:V7" si="2">G8+G9</f>
        <v>1000000</v>
      </c>
      <c r="H7" s="299">
        <f t="shared" si="2"/>
        <v>7845000</v>
      </c>
      <c r="I7" s="299">
        <f t="shared" si="2"/>
        <v>0</v>
      </c>
      <c r="J7" s="299">
        <f t="shared" si="2"/>
        <v>6845000</v>
      </c>
      <c r="K7" s="299">
        <f t="shared" si="2"/>
        <v>1000000</v>
      </c>
      <c r="L7" s="299">
        <f t="shared" si="2"/>
        <v>1000000</v>
      </c>
      <c r="M7" s="299">
        <f t="shared" si="2"/>
        <v>8845000</v>
      </c>
      <c r="N7" s="299">
        <f t="shared" si="2"/>
        <v>0</v>
      </c>
      <c r="O7" s="299">
        <f t="shared" si="2"/>
        <v>6845000</v>
      </c>
      <c r="P7" s="299">
        <f t="shared" si="2"/>
        <v>2000000</v>
      </c>
      <c r="Q7" s="299">
        <f t="shared" si="2"/>
        <v>1000000</v>
      </c>
      <c r="R7" s="299">
        <f t="shared" si="2"/>
        <v>9845000</v>
      </c>
      <c r="S7" s="299">
        <f t="shared" si="2"/>
        <v>0</v>
      </c>
      <c r="T7" s="299">
        <f t="shared" si="2"/>
        <v>6845000</v>
      </c>
      <c r="U7" s="299">
        <f t="shared" si="2"/>
        <v>3000000</v>
      </c>
      <c r="V7" s="299">
        <f t="shared" si="2"/>
        <v>9845000</v>
      </c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</row>
    <row r="8" spans="1:214" ht="54.6" customHeight="1">
      <c r="A8" s="337"/>
      <c r="B8" s="300" t="s">
        <v>737</v>
      </c>
      <c r="C8" s="301">
        <v>9545000</v>
      </c>
      <c r="D8" s="302">
        <v>6545000</v>
      </c>
      <c r="E8" s="302">
        <v>6545000</v>
      </c>
      <c r="F8" s="302">
        <v>0</v>
      </c>
      <c r="G8" s="302">
        <f>'[6]Зведена (субвенції з ОБ) '!AW120</f>
        <v>1000000</v>
      </c>
      <c r="H8" s="302">
        <f>'[6]Зведена (субвенції з ОБ) '!AX120</f>
        <v>7545000</v>
      </c>
      <c r="I8" s="302">
        <f>'[6]Зведена (субвенції з ОБ) '!AY120</f>
        <v>0</v>
      </c>
      <c r="J8" s="302">
        <f>'[6]Зведена (субвенції з ОБ) '!AZ120</f>
        <v>6545000</v>
      </c>
      <c r="K8" s="302">
        <f>'[6]Зведена (субвенції з ОБ) '!BA120</f>
        <v>1000000</v>
      </c>
      <c r="L8" s="302">
        <f>'[6]Зведена (субвенції з ОБ) '!BB120</f>
        <v>1000000</v>
      </c>
      <c r="M8" s="302">
        <f>'[6]Зведена (субвенції з ОБ) '!BC120</f>
        <v>8545000</v>
      </c>
      <c r="N8" s="302">
        <f>'[6]Зведена (субвенції з ОБ) '!BD120</f>
        <v>0</v>
      </c>
      <c r="O8" s="302">
        <f>'[6]Зведена (субвенції з ОБ) '!BE120</f>
        <v>6545000</v>
      </c>
      <c r="P8" s="302">
        <f>'[6]Зведена (субвенції з ОБ) '!BF120</f>
        <v>2000000</v>
      </c>
      <c r="Q8" s="302">
        <f>'[6]Зведена (субвенції з ОБ) '!BG120</f>
        <v>1000000</v>
      </c>
      <c r="R8" s="302">
        <f>'[6]Зведена (субвенції з ОБ) '!BH120</f>
        <v>9545000</v>
      </c>
      <c r="S8" s="302">
        <f>'[6]Зведена (субвенції з ОБ) '!BI120</f>
        <v>0</v>
      </c>
      <c r="T8" s="302">
        <f>'[6]Зведена (субвенції з ОБ) '!BJ120</f>
        <v>6545000</v>
      </c>
      <c r="U8" s="302">
        <f>'[6]Зведена (субвенції з ОБ) '!BK120</f>
        <v>3000000</v>
      </c>
      <c r="V8" s="302">
        <f>'[6]Зведена (субвенції з ОБ) '!BL120</f>
        <v>9545000</v>
      </c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</row>
    <row r="9" spans="1:214" ht="45" customHeight="1">
      <c r="A9" s="337"/>
      <c r="B9" s="300" t="s">
        <v>735</v>
      </c>
      <c r="C9" s="301">
        <v>300000</v>
      </c>
      <c r="D9" s="302">
        <v>300000</v>
      </c>
      <c r="E9" s="302">
        <v>300000</v>
      </c>
      <c r="F9" s="302">
        <v>0</v>
      </c>
      <c r="G9" s="302">
        <f>'[6]Зведена (субвенції з ОБ) '!AW153</f>
        <v>0</v>
      </c>
      <c r="H9" s="302">
        <f>'[6]Зведена (субвенції з ОБ) '!AX153</f>
        <v>300000</v>
      </c>
      <c r="I9" s="302">
        <f>'[6]Зведена (субвенції з ОБ) '!AY153</f>
        <v>0</v>
      </c>
      <c r="J9" s="302">
        <f>'[6]Зведена (субвенції з ОБ) '!AZ153</f>
        <v>300000</v>
      </c>
      <c r="K9" s="302">
        <f>'[6]Зведена (субвенції з ОБ) '!BA153</f>
        <v>0</v>
      </c>
      <c r="L9" s="302">
        <f>'[6]Зведена (субвенції з ОБ) '!BB153</f>
        <v>0</v>
      </c>
      <c r="M9" s="302">
        <f>'[6]Зведена (субвенції з ОБ) '!BC153</f>
        <v>300000</v>
      </c>
      <c r="N9" s="302">
        <f>'[6]Зведена (субвенції з ОБ) '!BD153</f>
        <v>0</v>
      </c>
      <c r="O9" s="302">
        <f>'[6]Зведена (субвенції з ОБ) '!BE153</f>
        <v>300000</v>
      </c>
      <c r="P9" s="302">
        <f>'[6]Зведена (субвенції з ОБ) '!BF153</f>
        <v>0</v>
      </c>
      <c r="Q9" s="302">
        <f>'[6]Зведена (субвенції з ОБ) '!BG153</f>
        <v>0</v>
      </c>
      <c r="R9" s="302">
        <f>'[6]Зведена (субвенції з ОБ) '!BH153</f>
        <v>300000</v>
      </c>
      <c r="S9" s="302">
        <f>'[6]Зведена (субвенції з ОБ) '!BI153</f>
        <v>0</v>
      </c>
      <c r="T9" s="302">
        <f>'[6]Зведена (субвенції з ОБ) '!BJ153</f>
        <v>300000</v>
      </c>
      <c r="U9" s="302">
        <f>'[6]Зведена (субвенції з ОБ) '!BK153</f>
        <v>0</v>
      </c>
      <c r="V9" s="302">
        <f>'[6]Зведена (субвенції з ОБ) '!BL153</f>
        <v>300000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</row>
    <row r="10" spans="1:214" ht="37.9" customHeight="1">
      <c r="A10" s="303">
        <v>3</v>
      </c>
      <c r="B10" s="297" t="s">
        <v>738</v>
      </c>
      <c r="C10" s="298">
        <v>300000</v>
      </c>
      <c r="D10" s="299">
        <v>300000</v>
      </c>
      <c r="E10" s="299">
        <v>300000</v>
      </c>
      <c r="F10" s="299">
        <v>0</v>
      </c>
      <c r="G10" s="299">
        <f t="shared" ref="G10:V10" si="3">G11</f>
        <v>0</v>
      </c>
      <c r="H10" s="299">
        <f t="shared" si="3"/>
        <v>300000</v>
      </c>
      <c r="I10" s="299">
        <f t="shared" si="3"/>
        <v>0</v>
      </c>
      <c r="J10" s="299">
        <f t="shared" si="3"/>
        <v>300000</v>
      </c>
      <c r="K10" s="299">
        <f t="shared" si="3"/>
        <v>0</v>
      </c>
      <c r="L10" s="299">
        <f t="shared" si="3"/>
        <v>0</v>
      </c>
      <c r="M10" s="299">
        <f t="shared" si="3"/>
        <v>300000</v>
      </c>
      <c r="N10" s="299">
        <f t="shared" si="3"/>
        <v>0</v>
      </c>
      <c r="O10" s="299">
        <f t="shared" si="3"/>
        <v>300000</v>
      </c>
      <c r="P10" s="299">
        <f t="shared" si="3"/>
        <v>0</v>
      </c>
      <c r="Q10" s="299">
        <f t="shared" si="3"/>
        <v>0</v>
      </c>
      <c r="R10" s="299">
        <f t="shared" si="3"/>
        <v>300000</v>
      </c>
      <c r="S10" s="299">
        <f t="shared" si="3"/>
        <v>0</v>
      </c>
      <c r="T10" s="299">
        <f t="shared" si="3"/>
        <v>300000</v>
      </c>
      <c r="U10" s="299">
        <f t="shared" si="3"/>
        <v>0</v>
      </c>
      <c r="V10" s="299">
        <f t="shared" si="3"/>
        <v>300000</v>
      </c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</row>
    <row r="11" spans="1:214" ht="41.45" customHeight="1">
      <c r="A11" s="337"/>
      <c r="B11" s="300" t="s">
        <v>735</v>
      </c>
      <c r="C11" s="301">
        <v>300000</v>
      </c>
      <c r="D11" s="302">
        <v>300000</v>
      </c>
      <c r="E11" s="302">
        <v>300000</v>
      </c>
      <c r="F11" s="302">
        <v>0</v>
      </c>
      <c r="G11" s="302">
        <f>'[6]Зведена (субвенції з ОБ) '!AW154</f>
        <v>0</v>
      </c>
      <c r="H11" s="302">
        <f>'[6]Зведена (субвенції з ОБ) '!AX154</f>
        <v>300000</v>
      </c>
      <c r="I11" s="302">
        <f>'[6]Зведена (субвенції з ОБ) '!AY154</f>
        <v>0</v>
      </c>
      <c r="J11" s="302">
        <f>'[6]Зведена (субвенції з ОБ) '!AZ154</f>
        <v>300000</v>
      </c>
      <c r="K11" s="302">
        <f>'[6]Зведена (субвенції з ОБ) '!BA154</f>
        <v>0</v>
      </c>
      <c r="L11" s="302">
        <f>'[6]Зведена (субвенції з ОБ) '!BB154</f>
        <v>0</v>
      </c>
      <c r="M11" s="302">
        <f>'[6]Зведена (субвенції з ОБ) '!BC154</f>
        <v>300000</v>
      </c>
      <c r="N11" s="302">
        <f>'[6]Зведена (субвенції з ОБ) '!BD154</f>
        <v>0</v>
      </c>
      <c r="O11" s="302">
        <f>'[6]Зведена (субвенції з ОБ) '!BE154</f>
        <v>300000</v>
      </c>
      <c r="P11" s="302">
        <f>'[6]Зведена (субвенції з ОБ) '!BF154</f>
        <v>0</v>
      </c>
      <c r="Q11" s="302">
        <f>'[6]Зведена (субвенції з ОБ) '!BG154</f>
        <v>0</v>
      </c>
      <c r="R11" s="302">
        <f>'[6]Зведена (субвенції з ОБ) '!BH154</f>
        <v>300000</v>
      </c>
      <c r="S11" s="302">
        <f>'[6]Зведена (субвенції з ОБ) '!BI154</f>
        <v>0</v>
      </c>
      <c r="T11" s="302">
        <f>'[6]Зведена (субвенції з ОБ) '!BJ154</f>
        <v>300000</v>
      </c>
      <c r="U11" s="302">
        <f>'[6]Зведена (субвенції з ОБ) '!BK154</f>
        <v>0</v>
      </c>
      <c r="V11" s="302">
        <f>'[6]Зведена (субвенції з ОБ) '!BL154</f>
        <v>300000</v>
      </c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</row>
    <row r="12" spans="1:214" ht="46.15" customHeight="1">
      <c r="A12" s="303">
        <v>4</v>
      </c>
      <c r="B12" s="297" t="s">
        <v>739</v>
      </c>
      <c r="C12" s="298">
        <v>300000</v>
      </c>
      <c r="D12" s="299">
        <v>300000</v>
      </c>
      <c r="E12" s="299">
        <v>100000</v>
      </c>
      <c r="F12" s="299">
        <v>200000</v>
      </c>
      <c r="G12" s="299">
        <f t="shared" ref="G12:V12" si="4">G13</f>
        <v>0</v>
      </c>
      <c r="H12" s="299">
        <f t="shared" si="4"/>
        <v>300000</v>
      </c>
      <c r="I12" s="299">
        <f t="shared" si="4"/>
        <v>0</v>
      </c>
      <c r="J12" s="299">
        <f t="shared" si="4"/>
        <v>100000</v>
      </c>
      <c r="K12" s="299">
        <f t="shared" si="4"/>
        <v>200000</v>
      </c>
      <c r="L12" s="299">
        <f t="shared" si="4"/>
        <v>0</v>
      </c>
      <c r="M12" s="299">
        <f t="shared" si="4"/>
        <v>300000</v>
      </c>
      <c r="N12" s="299">
        <f t="shared" si="4"/>
        <v>0</v>
      </c>
      <c r="O12" s="299">
        <f t="shared" si="4"/>
        <v>100000</v>
      </c>
      <c r="P12" s="299">
        <f t="shared" si="4"/>
        <v>200000</v>
      </c>
      <c r="Q12" s="299">
        <f t="shared" si="4"/>
        <v>0</v>
      </c>
      <c r="R12" s="299">
        <f t="shared" si="4"/>
        <v>300000</v>
      </c>
      <c r="S12" s="299">
        <f t="shared" si="4"/>
        <v>0</v>
      </c>
      <c r="T12" s="299">
        <f t="shared" si="4"/>
        <v>100000</v>
      </c>
      <c r="U12" s="299">
        <f t="shared" si="4"/>
        <v>200000</v>
      </c>
      <c r="V12" s="299">
        <f t="shared" si="4"/>
        <v>300000</v>
      </c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</row>
    <row r="13" spans="1:214" ht="44.45" customHeight="1">
      <c r="A13" s="337"/>
      <c r="B13" s="300" t="s">
        <v>735</v>
      </c>
      <c r="C13" s="301">
        <v>300000</v>
      </c>
      <c r="D13" s="302">
        <v>300000</v>
      </c>
      <c r="E13" s="302">
        <v>100000</v>
      </c>
      <c r="F13" s="302">
        <v>200000</v>
      </c>
      <c r="G13" s="302">
        <f>'[6]Зведена (субвенції з ОБ) '!AW155</f>
        <v>0</v>
      </c>
      <c r="H13" s="302">
        <f>'[6]Зведена (субвенції з ОБ) '!AX155</f>
        <v>300000</v>
      </c>
      <c r="I13" s="302">
        <f>'[6]Зведена (субвенції з ОБ) '!AY155</f>
        <v>0</v>
      </c>
      <c r="J13" s="302">
        <f>'[6]Зведена (субвенції з ОБ) '!AZ155</f>
        <v>100000</v>
      </c>
      <c r="K13" s="302">
        <f>'[6]Зведена (субвенції з ОБ) '!BA155</f>
        <v>200000</v>
      </c>
      <c r="L13" s="302">
        <f>'[6]Зведена (субвенції з ОБ) '!BB155</f>
        <v>0</v>
      </c>
      <c r="M13" s="302">
        <f>'[6]Зведена (субвенції з ОБ) '!BC155</f>
        <v>300000</v>
      </c>
      <c r="N13" s="302">
        <f>'[6]Зведена (субвенції з ОБ) '!BD155</f>
        <v>0</v>
      </c>
      <c r="O13" s="302">
        <f>'[6]Зведена (субвенції з ОБ) '!BE155</f>
        <v>100000</v>
      </c>
      <c r="P13" s="302">
        <f>'[6]Зведена (субвенції з ОБ) '!BF155</f>
        <v>200000</v>
      </c>
      <c r="Q13" s="302">
        <f>'[6]Зведена (субвенції з ОБ) '!BG155</f>
        <v>0</v>
      </c>
      <c r="R13" s="302">
        <f>'[6]Зведена (субвенції з ОБ) '!BH155</f>
        <v>300000</v>
      </c>
      <c r="S13" s="302">
        <f>'[6]Зведена (субвенції з ОБ) '!BI155</f>
        <v>0</v>
      </c>
      <c r="T13" s="302">
        <f>'[6]Зведена (субвенції з ОБ) '!BJ155</f>
        <v>100000</v>
      </c>
      <c r="U13" s="302">
        <f>'[6]Зведена (субвенції з ОБ) '!BK155</f>
        <v>200000</v>
      </c>
      <c r="V13" s="302">
        <f>'[6]Зведена (субвенції з ОБ) '!BL155</f>
        <v>300000</v>
      </c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</row>
    <row r="14" spans="1:214" ht="36.6" customHeight="1">
      <c r="A14" s="335" t="s">
        <v>740</v>
      </c>
      <c r="B14" s="297" t="s">
        <v>741</v>
      </c>
      <c r="C14" s="298">
        <v>6200000</v>
      </c>
      <c r="D14" s="299">
        <v>6200000</v>
      </c>
      <c r="E14" s="299">
        <v>6200000</v>
      </c>
      <c r="F14" s="299">
        <v>0</v>
      </c>
      <c r="G14" s="299">
        <f t="shared" ref="G14:V14" si="5">G15+G16</f>
        <v>0</v>
      </c>
      <c r="H14" s="299">
        <f t="shared" si="5"/>
        <v>6200000</v>
      </c>
      <c r="I14" s="299">
        <f t="shared" si="5"/>
        <v>0</v>
      </c>
      <c r="J14" s="299">
        <f t="shared" si="5"/>
        <v>6200000</v>
      </c>
      <c r="K14" s="299">
        <f t="shared" si="5"/>
        <v>0</v>
      </c>
      <c r="L14" s="299">
        <f t="shared" si="5"/>
        <v>0</v>
      </c>
      <c r="M14" s="299">
        <f t="shared" si="5"/>
        <v>6200000</v>
      </c>
      <c r="N14" s="299">
        <f t="shared" si="5"/>
        <v>0</v>
      </c>
      <c r="O14" s="299">
        <f t="shared" si="5"/>
        <v>6200000</v>
      </c>
      <c r="P14" s="299">
        <f t="shared" si="5"/>
        <v>0</v>
      </c>
      <c r="Q14" s="299">
        <f t="shared" si="5"/>
        <v>0</v>
      </c>
      <c r="R14" s="299">
        <f t="shared" si="5"/>
        <v>6200000</v>
      </c>
      <c r="S14" s="299">
        <f t="shared" si="5"/>
        <v>0</v>
      </c>
      <c r="T14" s="299">
        <f t="shared" si="5"/>
        <v>6200000</v>
      </c>
      <c r="U14" s="299">
        <f t="shared" si="5"/>
        <v>0</v>
      </c>
      <c r="V14" s="299">
        <f t="shared" si="5"/>
        <v>6200000</v>
      </c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</row>
    <row r="15" spans="1:214" ht="63.6" customHeight="1">
      <c r="A15" s="336"/>
      <c r="B15" s="304" t="s">
        <v>737</v>
      </c>
      <c r="C15" s="301">
        <v>5900000</v>
      </c>
      <c r="D15" s="302">
        <v>5900000</v>
      </c>
      <c r="E15" s="302">
        <v>5900000</v>
      </c>
      <c r="F15" s="302">
        <v>0</v>
      </c>
      <c r="G15" s="302">
        <f>'[6]Зведена (субвенції з ОБ) '!AW118</f>
        <v>0</v>
      </c>
      <c r="H15" s="302">
        <f>'[6]Зведена (субвенції з ОБ) '!AX118</f>
        <v>5900000</v>
      </c>
      <c r="I15" s="302">
        <f>'[6]Зведена (субвенції з ОБ) '!AY118</f>
        <v>0</v>
      </c>
      <c r="J15" s="302">
        <f>'[6]Зведена (субвенції з ОБ) '!AZ118</f>
        <v>5900000</v>
      </c>
      <c r="K15" s="302">
        <f>'[6]Зведена (субвенції з ОБ) '!BA118</f>
        <v>0</v>
      </c>
      <c r="L15" s="302">
        <f>'[6]Зведена (субвенції з ОБ) '!BB118</f>
        <v>0</v>
      </c>
      <c r="M15" s="302">
        <f>'[6]Зведена (субвенції з ОБ) '!BC118</f>
        <v>5900000</v>
      </c>
      <c r="N15" s="302">
        <f>'[6]Зведена (субвенції з ОБ) '!BD118</f>
        <v>0</v>
      </c>
      <c r="O15" s="302">
        <f>'[6]Зведена (субвенції з ОБ) '!BE118</f>
        <v>5900000</v>
      </c>
      <c r="P15" s="302">
        <f>'[6]Зведена (субвенції з ОБ) '!BF118</f>
        <v>0</v>
      </c>
      <c r="Q15" s="302">
        <f>'[6]Зведена (субвенції з ОБ) '!BG118</f>
        <v>0</v>
      </c>
      <c r="R15" s="302">
        <f>'[6]Зведена (субвенції з ОБ) '!BH118</f>
        <v>5900000</v>
      </c>
      <c r="S15" s="302">
        <f>'[6]Зведена (субвенції з ОБ) '!BI118</f>
        <v>0</v>
      </c>
      <c r="T15" s="302">
        <f>'[6]Зведена (субвенції з ОБ) '!BJ118</f>
        <v>5900000</v>
      </c>
      <c r="U15" s="302">
        <f>'[6]Зведена (субвенції з ОБ) '!BK118</f>
        <v>0</v>
      </c>
      <c r="V15" s="302">
        <f>'[6]Зведена (субвенції з ОБ) '!BL118</f>
        <v>5900000</v>
      </c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</row>
    <row r="16" spans="1:214" ht="42" customHeight="1">
      <c r="A16" s="336"/>
      <c r="B16" s="300" t="s">
        <v>735</v>
      </c>
      <c r="C16" s="301">
        <v>300000</v>
      </c>
      <c r="D16" s="302">
        <v>300000</v>
      </c>
      <c r="E16" s="302">
        <v>300000</v>
      </c>
      <c r="F16" s="302">
        <v>0</v>
      </c>
      <c r="G16" s="302">
        <f>'[6]Зведена (субвенції з ОБ) '!AW156</f>
        <v>0</v>
      </c>
      <c r="H16" s="302">
        <f>'[6]Зведена (субвенції з ОБ) '!AX156</f>
        <v>300000</v>
      </c>
      <c r="I16" s="302">
        <f>'[6]Зведена (субвенції з ОБ) '!AY156</f>
        <v>0</v>
      </c>
      <c r="J16" s="302">
        <f>'[6]Зведена (субвенції з ОБ) '!AZ156</f>
        <v>300000</v>
      </c>
      <c r="K16" s="302">
        <f>'[6]Зведена (субвенції з ОБ) '!BA156</f>
        <v>0</v>
      </c>
      <c r="L16" s="302">
        <f>'[6]Зведена (субвенції з ОБ) '!BB156</f>
        <v>0</v>
      </c>
      <c r="M16" s="302">
        <f>'[6]Зведена (субвенції з ОБ) '!BC156</f>
        <v>300000</v>
      </c>
      <c r="N16" s="302">
        <f>'[6]Зведена (субвенції з ОБ) '!BD156</f>
        <v>0</v>
      </c>
      <c r="O16" s="302">
        <f>'[6]Зведена (субвенції з ОБ) '!BE156</f>
        <v>300000</v>
      </c>
      <c r="P16" s="302">
        <f>'[6]Зведена (субвенції з ОБ) '!BF156</f>
        <v>0</v>
      </c>
      <c r="Q16" s="302">
        <f>'[6]Зведена (субвенції з ОБ) '!BG156</f>
        <v>0</v>
      </c>
      <c r="R16" s="302">
        <f>'[6]Зведена (субвенції з ОБ) '!BH156</f>
        <v>300000</v>
      </c>
      <c r="S16" s="302">
        <f>'[6]Зведена (субвенції з ОБ) '!BI156</f>
        <v>0</v>
      </c>
      <c r="T16" s="302">
        <f>'[6]Зведена (субвенції з ОБ) '!BJ156</f>
        <v>300000</v>
      </c>
      <c r="U16" s="302">
        <f>'[6]Зведена (субвенції з ОБ) '!BK156</f>
        <v>0</v>
      </c>
      <c r="V16" s="302">
        <f>'[6]Зведена (субвенції з ОБ) '!BL156</f>
        <v>300000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</row>
    <row r="17" spans="1:214" ht="32.450000000000003" customHeight="1">
      <c r="A17" s="335" t="s">
        <v>742</v>
      </c>
      <c r="B17" s="305" t="s">
        <v>743</v>
      </c>
      <c r="C17" s="298">
        <v>300000</v>
      </c>
      <c r="D17" s="299">
        <v>300000</v>
      </c>
      <c r="E17" s="299">
        <v>300000</v>
      </c>
      <c r="F17" s="299">
        <v>0</v>
      </c>
      <c r="G17" s="299">
        <f t="shared" ref="G17:V17" si="6">G18</f>
        <v>0</v>
      </c>
      <c r="H17" s="299">
        <f t="shared" si="6"/>
        <v>300000</v>
      </c>
      <c r="I17" s="299">
        <f t="shared" si="6"/>
        <v>0</v>
      </c>
      <c r="J17" s="299">
        <f t="shared" si="6"/>
        <v>300000</v>
      </c>
      <c r="K17" s="299">
        <f t="shared" si="6"/>
        <v>0</v>
      </c>
      <c r="L17" s="299">
        <f t="shared" si="6"/>
        <v>0</v>
      </c>
      <c r="M17" s="299">
        <f t="shared" si="6"/>
        <v>300000</v>
      </c>
      <c r="N17" s="299">
        <f t="shared" si="6"/>
        <v>0</v>
      </c>
      <c r="O17" s="299">
        <f t="shared" si="6"/>
        <v>300000</v>
      </c>
      <c r="P17" s="299">
        <f t="shared" si="6"/>
        <v>0</v>
      </c>
      <c r="Q17" s="299">
        <f t="shared" si="6"/>
        <v>0</v>
      </c>
      <c r="R17" s="299">
        <f t="shared" si="6"/>
        <v>300000</v>
      </c>
      <c r="S17" s="299">
        <f t="shared" si="6"/>
        <v>0</v>
      </c>
      <c r="T17" s="299">
        <f t="shared" si="6"/>
        <v>300000</v>
      </c>
      <c r="U17" s="299">
        <f t="shared" si="6"/>
        <v>0</v>
      </c>
      <c r="V17" s="299">
        <f t="shared" si="6"/>
        <v>300000</v>
      </c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</row>
    <row r="18" spans="1:214" ht="52.15" customHeight="1">
      <c r="A18" s="336"/>
      <c r="B18" s="300" t="s">
        <v>735</v>
      </c>
      <c r="C18" s="301">
        <v>300000</v>
      </c>
      <c r="D18" s="302">
        <v>300000</v>
      </c>
      <c r="E18" s="302">
        <v>300000</v>
      </c>
      <c r="F18" s="302">
        <v>0</v>
      </c>
      <c r="G18" s="302">
        <f>'[6]Зведена (субвенції з ОБ) '!AW157</f>
        <v>0</v>
      </c>
      <c r="H18" s="302">
        <f>'[6]Зведена (субвенції з ОБ) '!AX157</f>
        <v>300000</v>
      </c>
      <c r="I18" s="302">
        <f>'[6]Зведена (субвенції з ОБ) '!AY157</f>
        <v>0</v>
      </c>
      <c r="J18" s="302">
        <f>'[6]Зведена (субвенції з ОБ) '!AZ157</f>
        <v>300000</v>
      </c>
      <c r="K18" s="302">
        <f>'[6]Зведена (субвенції з ОБ) '!BA157</f>
        <v>0</v>
      </c>
      <c r="L18" s="302">
        <f>'[6]Зведена (субвенції з ОБ) '!BB157</f>
        <v>0</v>
      </c>
      <c r="M18" s="302">
        <f>'[6]Зведена (субвенції з ОБ) '!BC157</f>
        <v>300000</v>
      </c>
      <c r="N18" s="302">
        <f>'[6]Зведена (субвенції з ОБ) '!BD157</f>
        <v>0</v>
      </c>
      <c r="O18" s="302">
        <f>'[6]Зведена (субвенції з ОБ) '!BE157</f>
        <v>300000</v>
      </c>
      <c r="P18" s="302">
        <f>'[6]Зведена (субвенції з ОБ) '!BF157</f>
        <v>0</v>
      </c>
      <c r="Q18" s="302">
        <f>'[6]Зведена (субвенції з ОБ) '!BG157</f>
        <v>0</v>
      </c>
      <c r="R18" s="302">
        <f>'[6]Зведена (субвенції з ОБ) '!BH157</f>
        <v>300000</v>
      </c>
      <c r="S18" s="302">
        <f>'[6]Зведена (субвенції з ОБ) '!BI157</f>
        <v>0</v>
      </c>
      <c r="T18" s="302">
        <f>'[6]Зведена (субвенції з ОБ) '!BJ157</f>
        <v>300000</v>
      </c>
      <c r="U18" s="302">
        <f>'[6]Зведена (субвенції з ОБ) '!BK157</f>
        <v>0</v>
      </c>
      <c r="V18" s="302">
        <f>'[6]Зведена (субвенції з ОБ) '!BL157</f>
        <v>300000</v>
      </c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</row>
    <row r="19" spans="1:214" ht="45" customHeight="1">
      <c r="A19" s="335" t="s">
        <v>744</v>
      </c>
      <c r="B19" s="305" t="s">
        <v>745</v>
      </c>
      <c r="C19" s="298">
        <v>2000000</v>
      </c>
      <c r="D19" s="299">
        <v>2000000</v>
      </c>
      <c r="E19" s="299">
        <v>2000000</v>
      </c>
      <c r="F19" s="299">
        <v>0</v>
      </c>
      <c r="G19" s="299">
        <f t="shared" ref="G19:V19" si="7">G20</f>
        <v>0</v>
      </c>
      <c r="H19" s="299">
        <f t="shared" si="7"/>
        <v>2000000</v>
      </c>
      <c r="I19" s="299">
        <f t="shared" si="7"/>
        <v>0</v>
      </c>
      <c r="J19" s="299">
        <f t="shared" si="7"/>
        <v>2000000</v>
      </c>
      <c r="K19" s="299">
        <f t="shared" si="7"/>
        <v>0</v>
      </c>
      <c r="L19" s="299">
        <f t="shared" si="7"/>
        <v>0</v>
      </c>
      <c r="M19" s="299">
        <f t="shared" si="7"/>
        <v>2000000</v>
      </c>
      <c r="N19" s="299">
        <f t="shared" si="7"/>
        <v>0</v>
      </c>
      <c r="O19" s="299">
        <f t="shared" si="7"/>
        <v>2000000</v>
      </c>
      <c r="P19" s="299">
        <f t="shared" si="7"/>
        <v>0</v>
      </c>
      <c r="Q19" s="299">
        <f t="shared" si="7"/>
        <v>0</v>
      </c>
      <c r="R19" s="299">
        <f t="shared" si="7"/>
        <v>2000000</v>
      </c>
      <c r="S19" s="299">
        <f t="shared" si="7"/>
        <v>0</v>
      </c>
      <c r="T19" s="299">
        <f t="shared" si="7"/>
        <v>2000000</v>
      </c>
      <c r="U19" s="299">
        <f t="shared" si="7"/>
        <v>0</v>
      </c>
      <c r="V19" s="299">
        <f t="shared" si="7"/>
        <v>2000000</v>
      </c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</row>
    <row r="20" spans="1:214" ht="91.15" customHeight="1">
      <c r="A20" s="336"/>
      <c r="B20" s="300" t="s">
        <v>746</v>
      </c>
      <c r="C20" s="301">
        <v>2000000</v>
      </c>
      <c r="D20" s="302">
        <v>2000000</v>
      </c>
      <c r="E20" s="302">
        <v>2000000</v>
      </c>
      <c r="F20" s="302">
        <v>0</v>
      </c>
      <c r="G20" s="302">
        <f>'[6]Зведена (субвенції з ОБ) '!AW10</f>
        <v>0</v>
      </c>
      <c r="H20" s="302">
        <f>'[6]Зведена (субвенції з ОБ) '!AX10</f>
        <v>2000000</v>
      </c>
      <c r="I20" s="302">
        <f>'[6]Зведена (субвенції з ОБ) '!AY10</f>
        <v>0</v>
      </c>
      <c r="J20" s="302">
        <f>'[6]Зведена (субвенції з ОБ) '!AZ10</f>
        <v>2000000</v>
      </c>
      <c r="K20" s="302">
        <f>'[6]Зведена (субвенції з ОБ) '!BA10</f>
        <v>0</v>
      </c>
      <c r="L20" s="302">
        <f>'[6]Зведена (субвенції з ОБ) '!BB10</f>
        <v>0</v>
      </c>
      <c r="M20" s="302">
        <f>'[6]Зведена (субвенції з ОБ) '!BC10</f>
        <v>2000000</v>
      </c>
      <c r="N20" s="302">
        <f>'[6]Зведена (субвенції з ОБ) '!BD10</f>
        <v>0</v>
      </c>
      <c r="O20" s="302">
        <f>'[6]Зведена (субвенції з ОБ) '!BE10</f>
        <v>2000000</v>
      </c>
      <c r="P20" s="302">
        <f>'[6]Зведена (субвенції з ОБ) '!BF10</f>
        <v>0</v>
      </c>
      <c r="Q20" s="302">
        <f>'[6]Зведена (субвенції з ОБ) '!BG10</f>
        <v>0</v>
      </c>
      <c r="R20" s="302">
        <f>'[6]Зведена (субвенції з ОБ) '!BH10</f>
        <v>2000000</v>
      </c>
      <c r="S20" s="302">
        <f>'[6]Зведена (субвенції з ОБ) '!BI10</f>
        <v>0</v>
      </c>
      <c r="T20" s="302">
        <f>'[6]Зведена (субвенції з ОБ) '!BJ10</f>
        <v>2000000</v>
      </c>
      <c r="U20" s="302">
        <f>'[6]Зведена (субвенції з ОБ) '!BK10</f>
        <v>0</v>
      </c>
      <c r="V20" s="302">
        <f>'[6]Зведена (субвенції з ОБ) '!BL10</f>
        <v>2000000</v>
      </c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</row>
    <row r="21" spans="1:214" ht="33.6" customHeight="1">
      <c r="A21" s="335" t="s">
        <v>747</v>
      </c>
      <c r="B21" s="305" t="s">
        <v>748</v>
      </c>
      <c r="C21" s="298">
        <v>877000</v>
      </c>
      <c r="D21" s="299">
        <v>877000</v>
      </c>
      <c r="E21" s="299">
        <v>538500</v>
      </c>
      <c r="F21" s="299">
        <v>338500</v>
      </c>
      <c r="G21" s="299">
        <f t="shared" ref="G21:V21" si="8">G22+G23</f>
        <v>0</v>
      </c>
      <c r="H21" s="299">
        <f t="shared" si="8"/>
        <v>877000</v>
      </c>
      <c r="I21" s="299">
        <f t="shared" si="8"/>
        <v>0</v>
      </c>
      <c r="J21" s="299">
        <f t="shared" si="8"/>
        <v>538500</v>
      </c>
      <c r="K21" s="299">
        <f t="shared" si="8"/>
        <v>338500</v>
      </c>
      <c r="L21" s="299">
        <f t="shared" si="8"/>
        <v>0</v>
      </c>
      <c r="M21" s="299">
        <f t="shared" si="8"/>
        <v>877000</v>
      </c>
      <c r="N21" s="299">
        <f t="shared" si="8"/>
        <v>0</v>
      </c>
      <c r="O21" s="299">
        <f t="shared" si="8"/>
        <v>538500</v>
      </c>
      <c r="P21" s="299">
        <f t="shared" si="8"/>
        <v>338500</v>
      </c>
      <c r="Q21" s="299">
        <f t="shared" si="8"/>
        <v>0</v>
      </c>
      <c r="R21" s="299">
        <f t="shared" si="8"/>
        <v>877000</v>
      </c>
      <c r="S21" s="299">
        <f t="shared" si="8"/>
        <v>0</v>
      </c>
      <c r="T21" s="299">
        <f t="shared" si="8"/>
        <v>538500</v>
      </c>
      <c r="U21" s="299">
        <f t="shared" si="8"/>
        <v>338500</v>
      </c>
      <c r="V21" s="299">
        <f t="shared" si="8"/>
        <v>877000</v>
      </c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</row>
    <row r="22" spans="1:214" ht="103.15" customHeight="1">
      <c r="A22" s="336"/>
      <c r="B22" s="300" t="s">
        <v>749</v>
      </c>
      <c r="C22" s="301">
        <v>677000</v>
      </c>
      <c r="D22" s="302">
        <v>677000</v>
      </c>
      <c r="E22" s="302">
        <v>338500</v>
      </c>
      <c r="F22" s="302">
        <v>338500</v>
      </c>
      <c r="G22" s="302">
        <f>'[6]Зведена (субвенції з ОБ) '!AW64</f>
        <v>0</v>
      </c>
      <c r="H22" s="302">
        <f>'[6]Зведена (субвенції з ОБ) '!AX64</f>
        <v>677000</v>
      </c>
      <c r="I22" s="302">
        <f>'[6]Зведена (субвенції з ОБ) '!AY64</f>
        <v>0</v>
      </c>
      <c r="J22" s="302">
        <f>'[6]Зведена (субвенції з ОБ) '!AZ64</f>
        <v>338500</v>
      </c>
      <c r="K22" s="302">
        <f>'[6]Зведена (субвенції з ОБ) '!BA64</f>
        <v>338500</v>
      </c>
      <c r="L22" s="302">
        <f>'[6]Зведена (субвенції з ОБ) '!BB64</f>
        <v>0</v>
      </c>
      <c r="M22" s="302">
        <f>'[6]Зведена (субвенції з ОБ) '!BC64</f>
        <v>677000</v>
      </c>
      <c r="N22" s="302">
        <f>'[6]Зведена (субвенції з ОБ) '!BD64</f>
        <v>0</v>
      </c>
      <c r="O22" s="302">
        <f>'[6]Зведена (субвенції з ОБ) '!BE64</f>
        <v>338500</v>
      </c>
      <c r="P22" s="302">
        <f>'[6]Зведена (субвенції з ОБ) '!BF64</f>
        <v>338500</v>
      </c>
      <c r="Q22" s="302">
        <f>'[6]Зведена (субвенції з ОБ) '!BG64</f>
        <v>0</v>
      </c>
      <c r="R22" s="302">
        <f>'[6]Зведена (субвенції з ОБ) '!BH64</f>
        <v>677000</v>
      </c>
      <c r="S22" s="302">
        <f>'[6]Зведена (субвенції з ОБ) '!BI64</f>
        <v>0</v>
      </c>
      <c r="T22" s="302">
        <f>'[6]Зведена (субвенції з ОБ) '!BJ64</f>
        <v>338500</v>
      </c>
      <c r="U22" s="302">
        <f>'[6]Зведена (субвенції з ОБ) '!BK64</f>
        <v>338500</v>
      </c>
      <c r="V22" s="302">
        <f>'[6]Зведена (субвенції з ОБ) '!BL64</f>
        <v>677000</v>
      </c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</row>
    <row r="23" spans="1:214" ht="156" customHeight="1">
      <c r="A23" s="336"/>
      <c r="B23" s="300" t="s">
        <v>816</v>
      </c>
      <c r="C23" s="301">
        <v>200000</v>
      </c>
      <c r="D23" s="302">
        <v>200000</v>
      </c>
      <c r="E23" s="302">
        <v>200000</v>
      </c>
      <c r="F23" s="302">
        <v>0</v>
      </c>
      <c r="G23" s="302">
        <f>'[6]Зведена (субвенції з ОБ) '!AW138</f>
        <v>0</v>
      </c>
      <c r="H23" s="302">
        <f>'[6]Зведена (субвенції з ОБ) '!AX138</f>
        <v>200000</v>
      </c>
      <c r="I23" s="302">
        <f>'[6]Зведена (субвенції з ОБ) '!AY138</f>
        <v>0</v>
      </c>
      <c r="J23" s="302">
        <f>'[6]Зведена (субвенції з ОБ) '!AZ138</f>
        <v>200000</v>
      </c>
      <c r="K23" s="302">
        <f>'[6]Зведена (субвенції з ОБ) '!BA138</f>
        <v>0</v>
      </c>
      <c r="L23" s="302">
        <f>'[6]Зведена (субвенції з ОБ) '!BB138</f>
        <v>0</v>
      </c>
      <c r="M23" s="302">
        <f>'[6]Зведена (субвенції з ОБ) '!BC138</f>
        <v>200000</v>
      </c>
      <c r="N23" s="302">
        <f>'[6]Зведена (субвенції з ОБ) '!BD138</f>
        <v>0</v>
      </c>
      <c r="O23" s="302">
        <f>'[6]Зведена (субвенції з ОБ) '!BE138</f>
        <v>200000</v>
      </c>
      <c r="P23" s="302">
        <f>'[6]Зведена (субвенції з ОБ) '!BF138</f>
        <v>0</v>
      </c>
      <c r="Q23" s="302">
        <f>'[6]Зведена (субвенції з ОБ) '!BG138</f>
        <v>0</v>
      </c>
      <c r="R23" s="302">
        <f>'[6]Зведена (субвенції з ОБ) '!BH138</f>
        <v>200000</v>
      </c>
      <c r="S23" s="302">
        <f>'[6]Зведена (субвенції з ОБ) '!BI138</f>
        <v>0</v>
      </c>
      <c r="T23" s="302">
        <f>'[6]Зведена (субвенції з ОБ) '!BJ138</f>
        <v>200000</v>
      </c>
      <c r="U23" s="302">
        <f>'[6]Зведена (субвенції з ОБ) '!BK138</f>
        <v>0</v>
      </c>
      <c r="V23" s="302">
        <f>'[6]Зведена (субвенції з ОБ) '!BL138</f>
        <v>200000</v>
      </c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</row>
    <row r="24" spans="1:214" ht="37.15" customHeight="1">
      <c r="A24" s="335" t="s">
        <v>750</v>
      </c>
      <c r="B24" s="305" t="s">
        <v>751</v>
      </c>
      <c r="C24" s="298">
        <v>6959281</v>
      </c>
      <c r="D24" s="299">
        <v>6959281</v>
      </c>
      <c r="E24" s="299">
        <v>6959281</v>
      </c>
      <c r="F24" s="299">
        <v>0</v>
      </c>
      <c r="G24" s="299">
        <f t="shared" ref="G24:V24" si="9">G25+G26+G27+G28+G29+G30+G31+G32</f>
        <v>0</v>
      </c>
      <c r="H24" s="299">
        <f t="shared" si="9"/>
        <v>6959281</v>
      </c>
      <c r="I24" s="299">
        <f t="shared" si="9"/>
        <v>0</v>
      </c>
      <c r="J24" s="299">
        <f t="shared" si="9"/>
        <v>6959281</v>
      </c>
      <c r="K24" s="299">
        <f t="shared" si="9"/>
        <v>0</v>
      </c>
      <c r="L24" s="299">
        <f t="shared" si="9"/>
        <v>0</v>
      </c>
      <c r="M24" s="299">
        <f t="shared" si="9"/>
        <v>6959281</v>
      </c>
      <c r="N24" s="299">
        <f t="shared" si="9"/>
        <v>0</v>
      </c>
      <c r="O24" s="299">
        <f t="shared" si="9"/>
        <v>6959281</v>
      </c>
      <c r="P24" s="299">
        <f t="shared" si="9"/>
        <v>0</v>
      </c>
      <c r="Q24" s="299">
        <f t="shared" si="9"/>
        <v>0</v>
      </c>
      <c r="R24" s="299">
        <f t="shared" si="9"/>
        <v>6959281</v>
      </c>
      <c r="S24" s="299">
        <f t="shared" si="9"/>
        <v>0</v>
      </c>
      <c r="T24" s="299">
        <f t="shared" si="9"/>
        <v>6959281</v>
      </c>
      <c r="U24" s="299">
        <f t="shared" si="9"/>
        <v>0</v>
      </c>
      <c r="V24" s="333">
        <f t="shared" si="9"/>
        <v>6959281</v>
      </c>
      <c r="W24" s="334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</row>
    <row r="25" spans="1:214" ht="105.6" customHeight="1">
      <c r="A25" s="336"/>
      <c r="B25" s="300" t="s">
        <v>752</v>
      </c>
      <c r="C25" s="301">
        <v>1000000</v>
      </c>
      <c r="D25" s="302">
        <v>1000000</v>
      </c>
      <c r="E25" s="302">
        <v>1000000</v>
      </c>
      <c r="F25" s="302">
        <v>0</v>
      </c>
      <c r="G25" s="302">
        <f>'[6]Зведена (субвенції з ОБ) '!AW66</f>
        <v>0</v>
      </c>
      <c r="H25" s="302">
        <f>'[6]Зведена (субвенції з ОБ) '!AX66</f>
        <v>1000000</v>
      </c>
      <c r="I25" s="302">
        <f>'[6]Зведена (субвенції з ОБ) '!AY66</f>
        <v>0</v>
      </c>
      <c r="J25" s="302">
        <f>'[6]Зведена (субвенції з ОБ) '!AZ66</f>
        <v>1000000</v>
      </c>
      <c r="K25" s="302">
        <f>'[6]Зведена (субвенції з ОБ) '!BA66</f>
        <v>0</v>
      </c>
      <c r="L25" s="302">
        <f>'[6]Зведена (субвенції з ОБ) '!BB66</f>
        <v>0</v>
      </c>
      <c r="M25" s="302">
        <f>'[6]Зведена (субвенції з ОБ) '!BC66</f>
        <v>1000000</v>
      </c>
      <c r="N25" s="302">
        <f>'[6]Зведена (субвенції з ОБ) '!BD66</f>
        <v>0</v>
      </c>
      <c r="O25" s="302">
        <f>'[6]Зведена (субвенції з ОБ) '!BE66</f>
        <v>1000000</v>
      </c>
      <c r="P25" s="302">
        <f>'[6]Зведена (субвенції з ОБ) '!BF66</f>
        <v>0</v>
      </c>
      <c r="Q25" s="302">
        <f>'[6]Зведена (субвенції з ОБ) '!BG66</f>
        <v>0</v>
      </c>
      <c r="R25" s="302">
        <f>'[6]Зведена (субвенції з ОБ) '!BH66</f>
        <v>1000000</v>
      </c>
      <c r="S25" s="302">
        <f>'[6]Зведена (субвенції з ОБ) '!BI66</f>
        <v>0</v>
      </c>
      <c r="T25" s="302">
        <f>'[6]Зведена (субвенції з ОБ) '!BJ66</f>
        <v>1000000</v>
      </c>
      <c r="U25" s="302">
        <f>'[6]Зведена (субвенції з ОБ) '!BK66</f>
        <v>0</v>
      </c>
      <c r="V25" s="302">
        <f>'[6]Зведена (субвенції з ОБ) '!BL66</f>
        <v>1000000</v>
      </c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</row>
    <row r="26" spans="1:214" ht="106.9" customHeight="1">
      <c r="A26" s="336"/>
      <c r="B26" s="71" t="s">
        <v>817</v>
      </c>
      <c r="C26" s="301">
        <v>884750</v>
      </c>
      <c r="D26" s="302">
        <v>884750</v>
      </c>
      <c r="E26" s="302">
        <v>884750</v>
      </c>
      <c r="F26" s="302">
        <v>0</v>
      </c>
      <c r="G26" s="302">
        <f>'[6]Зведена (субвенції з ОБ) '!AW31</f>
        <v>0</v>
      </c>
      <c r="H26" s="302">
        <f>'[6]Зведена (субвенції з ОБ) '!AX31</f>
        <v>884750</v>
      </c>
      <c r="I26" s="302">
        <f>'[6]Зведена (субвенції з ОБ) '!AY31</f>
        <v>0</v>
      </c>
      <c r="J26" s="302">
        <f>'[6]Зведена (субвенції з ОБ) '!AZ31</f>
        <v>884750</v>
      </c>
      <c r="K26" s="302">
        <f>'[6]Зведена (субвенції з ОБ) '!BA31</f>
        <v>0</v>
      </c>
      <c r="L26" s="302">
        <f>'[6]Зведена (субвенції з ОБ) '!BB31</f>
        <v>0</v>
      </c>
      <c r="M26" s="302">
        <f>'[6]Зведена (субвенції з ОБ) '!BC31</f>
        <v>884750</v>
      </c>
      <c r="N26" s="302">
        <f>'[6]Зведена (субвенції з ОБ) '!BD31</f>
        <v>0</v>
      </c>
      <c r="O26" s="302">
        <f>'[6]Зведена (субвенції з ОБ) '!BE31</f>
        <v>884750</v>
      </c>
      <c r="P26" s="302">
        <f>'[6]Зведена (субвенції з ОБ) '!BF31</f>
        <v>0</v>
      </c>
      <c r="Q26" s="302">
        <f>'[6]Зведена (субвенції з ОБ) '!BG31</f>
        <v>0</v>
      </c>
      <c r="R26" s="302">
        <f>'[6]Зведена (субвенції з ОБ) '!BH31</f>
        <v>884750</v>
      </c>
      <c r="S26" s="302">
        <f>'[6]Зведена (субвенції з ОБ) '!BI31</f>
        <v>0</v>
      </c>
      <c r="T26" s="302">
        <f>'[6]Зведена (субвенції з ОБ) '!BJ31</f>
        <v>884750</v>
      </c>
      <c r="U26" s="302">
        <f>'[6]Зведена (субвенції з ОБ) '!BK31</f>
        <v>0</v>
      </c>
      <c r="V26" s="302">
        <f>'[6]Зведена (субвенції з ОБ) '!BL31</f>
        <v>884750</v>
      </c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</row>
    <row r="27" spans="1:214" ht="141.6" customHeight="1">
      <c r="A27" s="336"/>
      <c r="B27" s="71" t="s">
        <v>818</v>
      </c>
      <c r="C27" s="301">
        <v>1454110</v>
      </c>
      <c r="D27" s="302">
        <v>1454110</v>
      </c>
      <c r="E27" s="302">
        <v>1454110</v>
      </c>
      <c r="F27" s="302">
        <v>0</v>
      </c>
      <c r="G27" s="302">
        <f>'[6]Зведена (субвенції з ОБ) '!AW32</f>
        <v>0</v>
      </c>
      <c r="H27" s="302">
        <f>'[6]Зведена (субвенції з ОБ) '!AX32</f>
        <v>1454110</v>
      </c>
      <c r="I27" s="302">
        <f>'[6]Зведена (субвенції з ОБ) '!AY32</f>
        <v>0</v>
      </c>
      <c r="J27" s="302">
        <f>'[6]Зведена (субвенції з ОБ) '!AZ32</f>
        <v>1454110</v>
      </c>
      <c r="K27" s="302">
        <f>'[6]Зведена (субвенції з ОБ) '!BA32</f>
        <v>0</v>
      </c>
      <c r="L27" s="302">
        <f>'[6]Зведена (субвенції з ОБ) '!BB32</f>
        <v>0</v>
      </c>
      <c r="M27" s="302">
        <f>'[6]Зведена (субвенції з ОБ) '!BC32</f>
        <v>1454110</v>
      </c>
      <c r="N27" s="302">
        <f>'[6]Зведена (субвенції з ОБ) '!BD32</f>
        <v>0</v>
      </c>
      <c r="O27" s="302">
        <f>'[6]Зведена (субвенції з ОБ) '!BE32</f>
        <v>1454110</v>
      </c>
      <c r="P27" s="302">
        <f>'[6]Зведена (субвенції з ОБ) '!BF32</f>
        <v>0</v>
      </c>
      <c r="Q27" s="302">
        <f>'[6]Зведена (субвенції з ОБ) '!BG32</f>
        <v>0</v>
      </c>
      <c r="R27" s="302">
        <f>'[6]Зведена (субвенції з ОБ) '!BH32</f>
        <v>1454110</v>
      </c>
      <c r="S27" s="302">
        <f>'[6]Зведена (субвенції з ОБ) '!BI32</f>
        <v>0</v>
      </c>
      <c r="T27" s="302">
        <f>'[6]Зведена (субвенції з ОБ) '!BJ32</f>
        <v>1454110</v>
      </c>
      <c r="U27" s="302">
        <f>'[6]Зведена (субвенції з ОБ) '!BK32</f>
        <v>0</v>
      </c>
      <c r="V27" s="302">
        <f>'[6]Зведена (субвенції з ОБ) '!BL32</f>
        <v>1454110</v>
      </c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</row>
    <row r="28" spans="1:214" ht="94.15" customHeight="1">
      <c r="A28" s="336"/>
      <c r="B28" s="71" t="s">
        <v>753</v>
      </c>
      <c r="C28" s="301">
        <v>771980</v>
      </c>
      <c r="D28" s="302">
        <v>771980</v>
      </c>
      <c r="E28" s="302">
        <v>771980</v>
      </c>
      <c r="F28" s="302">
        <v>0</v>
      </c>
      <c r="G28" s="302">
        <f>'[6]Зведена (субвенції з ОБ) '!AW33</f>
        <v>0</v>
      </c>
      <c r="H28" s="302">
        <f>'[6]Зведена (субвенції з ОБ) '!AX33</f>
        <v>771980</v>
      </c>
      <c r="I28" s="302">
        <f>'[6]Зведена (субвенції з ОБ) '!AY33</f>
        <v>0</v>
      </c>
      <c r="J28" s="302">
        <f>'[6]Зведена (субвенції з ОБ) '!AZ33</f>
        <v>771980</v>
      </c>
      <c r="K28" s="302">
        <f>'[6]Зведена (субвенції з ОБ) '!BA33</f>
        <v>0</v>
      </c>
      <c r="L28" s="302">
        <f>'[6]Зведена (субвенції з ОБ) '!BB33</f>
        <v>0</v>
      </c>
      <c r="M28" s="302">
        <f>'[6]Зведена (субвенції з ОБ) '!BC33</f>
        <v>771980</v>
      </c>
      <c r="N28" s="302">
        <f>'[6]Зведена (субвенції з ОБ) '!BD33</f>
        <v>0</v>
      </c>
      <c r="O28" s="302">
        <f>'[6]Зведена (субвенції з ОБ) '!BE33</f>
        <v>771980</v>
      </c>
      <c r="P28" s="302">
        <f>'[6]Зведена (субвенції з ОБ) '!BF33</f>
        <v>0</v>
      </c>
      <c r="Q28" s="302">
        <f>'[6]Зведена (субвенції з ОБ) '!BG33</f>
        <v>0</v>
      </c>
      <c r="R28" s="302">
        <f>'[6]Зведена (субвенції з ОБ) '!BH33</f>
        <v>771980</v>
      </c>
      <c r="S28" s="302">
        <f>'[6]Зведена (субвенції з ОБ) '!BI33</f>
        <v>0</v>
      </c>
      <c r="T28" s="302">
        <f>'[6]Зведена (субвенції з ОБ) '!BJ33</f>
        <v>771980</v>
      </c>
      <c r="U28" s="302">
        <f>'[6]Зведена (субвенції з ОБ) '!BK33</f>
        <v>0</v>
      </c>
      <c r="V28" s="302">
        <f>'[6]Зведена (субвенції з ОБ) '!BL33</f>
        <v>771980</v>
      </c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</row>
    <row r="29" spans="1:214" ht="103.9" customHeight="1">
      <c r="A29" s="336"/>
      <c r="B29" s="71" t="s">
        <v>754</v>
      </c>
      <c r="C29" s="301">
        <v>929964</v>
      </c>
      <c r="D29" s="302">
        <v>929964</v>
      </c>
      <c r="E29" s="302">
        <v>929964</v>
      </c>
      <c r="F29" s="302">
        <v>0</v>
      </c>
      <c r="G29" s="302">
        <f>'[6]Зведена (субвенції з ОБ) '!AW68</f>
        <v>0</v>
      </c>
      <c r="H29" s="302">
        <f>'[6]Зведена (субвенції з ОБ) '!AX68</f>
        <v>929964</v>
      </c>
      <c r="I29" s="302">
        <f>'[6]Зведена (субвенції з ОБ) '!AY68</f>
        <v>0</v>
      </c>
      <c r="J29" s="302">
        <f>'[6]Зведена (субвенції з ОБ) '!AZ68</f>
        <v>929964</v>
      </c>
      <c r="K29" s="302">
        <f>'[6]Зведена (субвенції з ОБ) '!BA68</f>
        <v>0</v>
      </c>
      <c r="L29" s="302">
        <f>'[6]Зведена (субвенції з ОБ) '!BB68</f>
        <v>0</v>
      </c>
      <c r="M29" s="302">
        <f>'[6]Зведена (субвенції з ОБ) '!BC68</f>
        <v>929964</v>
      </c>
      <c r="N29" s="302">
        <f>'[6]Зведена (субвенції з ОБ) '!BD68</f>
        <v>0</v>
      </c>
      <c r="O29" s="302">
        <f>'[6]Зведена (субвенції з ОБ) '!BE68</f>
        <v>929964</v>
      </c>
      <c r="P29" s="302">
        <f>'[6]Зведена (субвенції з ОБ) '!BF68</f>
        <v>0</v>
      </c>
      <c r="Q29" s="302">
        <f>'[6]Зведена (субвенції з ОБ) '!BG68</f>
        <v>0</v>
      </c>
      <c r="R29" s="302">
        <f>'[6]Зведена (субвенції з ОБ) '!BH68</f>
        <v>929964</v>
      </c>
      <c r="S29" s="302">
        <f>'[6]Зведена (субвенції з ОБ) '!BI68</f>
        <v>0</v>
      </c>
      <c r="T29" s="302">
        <f>'[6]Зведена (субвенції з ОБ) '!BJ68</f>
        <v>929964</v>
      </c>
      <c r="U29" s="302">
        <f>'[6]Зведена (субвенції з ОБ) '!BK68</f>
        <v>0</v>
      </c>
      <c r="V29" s="302">
        <f>'[6]Зведена (субвенції з ОБ) '!BL68</f>
        <v>929964</v>
      </c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</row>
    <row r="30" spans="1:214" ht="109.9" customHeight="1">
      <c r="A30" s="336"/>
      <c r="B30" s="71" t="s">
        <v>819</v>
      </c>
      <c r="C30" s="301">
        <v>435553</v>
      </c>
      <c r="D30" s="302">
        <v>435553</v>
      </c>
      <c r="E30" s="302">
        <v>435553</v>
      </c>
      <c r="F30" s="302">
        <v>0</v>
      </c>
      <c r="G30" s="302">
        <f>'[6]Зведена (субвенції з ОБ) '!AW69</f>
        <v>0</v>
      </c>
      <c r="H30" s="302">
        <f>'[6]Зведена (субвенції з ОБ) '!AX69</f>
        <v>435553</v>
      </c>
      <c r="I30" s="302">
        <f>'[6]Зведена (субвенції з ОБ) '!AY69</f>
        <v>0</v>
      </c>
      <c r="J30" s="302">
        <f>'[6]Зведена (субвенції з ОБ) '!AZ69</f>
        <v>435553</v>
      </c>
      <c r="K30" s="302">
        <f>'[6]Зведена (субвенції з ОБ) '!BA69</f>
        <v>0</v>
      </c>
      <c r="L30" s="302">
        <f>'[6]Зведена (субвенції з ОБ) '!BB69</f>
        <v>0</v>
      </c>
      <c r="M30" s="302">
        <f>'[6]Зведена (субвенції з ОБ) '!BC69</f>
        <v>435553</v>
      </c>
      <c r="N30" s="302">
        <f>'[6]Зведена (субвенції з ОБ) '!BD69</f>
        <v>0</v>
      </c>
      <c r="O30" s="302">
        <f>'[6]Зведена (субвенції з ОБ) '!BE69</f>
        <v>435553</v>
      </c>
      <c r="P30" s="302">
        <f>'[6]Зведена (субвенції з ОБ) '!BF69</f>
        <v>0</v>
      </c>
      <c r="Q30" s="302">
        <f>'[6]Зведена (субвенції з ОБ) '!BG69</f>
        <v>0</v>
      </c>
      <c r="R30" s="302">
        <f>'[6]Зведена (субвенції з ОБ) '!BH69</f>
        <v>435553</v>
      </c>
      <c r="S30" s="302">
        <f>'[6]Зведена (субвенції з ОБ) '!BI69</f>
        <v>0</v>
      </c>
      <c r="T30" s="302">
        <f>'[6]Зведена (субвенції з ОБ) '!BJ69</f>
        <v>435553</v>
      </c>
      <c r="U30" s="302">
        <f>'[6]Зведена (субвенції з ОБ) '!BK69</f>
        <v>0</v>
      </c>
      <c r="V30" s="302">
        <f>'[6]Зведена (субвенції з ОБ) '!BL69</f>
        <v>435553</v>
      </c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</row>
    <row r="31" spans="1:214" ht="87.6" customHeight="1">
      <c r="A31" s="336"/>
      <c r="B31" s="71" t="s">
        <v>820</v>
      </c>
      <c r="C31" s="301">
        <v>482924</v>
      </c>
      <c r="D31" s="302">
        <v>482924</v>
      </c>
      <c r="E31" s="302">
        <v>482924</v>
      </c>
      <c r="F31" s="302">
        <v>0</v>
      </c>
      <c r="G31" s="302">
        <f>'[6]Зведена (субвенції з ОБ) '!AW70</f>
        <v>0</v>
      </c>
      <c r="H31" s="302">
        <f>'[6]Зведена (субвенції з ОБ) '!AX70</f>
        <v>482924</v>
      </c>
      <c r="I31" s="302">
        <f>'[6]Зведена (субвенції з ОБ) '!AY70</f>
        <v>0</v>
      </c>
      <c r="J31" s="302">
        <f>'[6]Зведена (субвенції з ОБ) '!AZ70</f>
        <v>482924</v>
      </c>
      <c r="K31" s="302">
        <f>'[6]Зведена (субвенції з ОБ) '!BA70</f>
        <v>0</v>
      </c>
      <c r="L31" s="302">
        <f>'[6]Зведена (субвенції з ОБ) '!BB70</f>
        <v>0</v>
      </c>
      <c r="M31" s="302">
        <f>'[6]Зведена (субвенції з ОБ) '!BC70</f>
        <v>482924</v>
      </c>
      <c r="N31" s="302">
        <f>'[6]Зведена (субвенції з ОБ) '!BD70</f>
        <v>0</v>
      </c>
      <c r="O31" s="302">
        <f>'[6]Зведена (субвенції з ОБ) '!BE70</f>
        <v>482924</v>
      </c>
      <c r="P31" s="302">
        <f>'[6]Зведена (субвенції з ОБ) '!BF70</f>
        <v>0</v>
      </c>
      <c r="Q31" s="302">
        <f>'[6]Зведена (субвенції з ОБ) '!BG70</f>
        <v>0</v>
      </c>
      <c r="R31" s="302">
        <f>'[6]Зведена (субвенції з ОБ) '!BH70</f>
        <v>482924</v>
      </c>
      <c r="S31" s="302">
        <f>'[6]Зведена (субвенції з ОБ) '!BI70</f>
        <v>0</v>
      </c>
      <c r="T31" s="302">
        <f>'[6]Зведена (субвенції з ОБ) '!BJ70</f>
        <v>482924</v>
      </c>
      <c r="U31" s="302">
        <f>'[6]Зведена (субвенції з ОБ) '!BK70</f>
        <v>0</v>
      </c>
      <c r="V31" s="302">
        <f>'[6]Зведена (субвенції з ОБ) '!BL70</f>
        <v>482924</v>
      </c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</row>
    <row r="32" spans="1:214" ht="126.6" customHeight="1">
      <c r="A32" s="336"/>
      <c r="B32" s="71" t="s">
        <v>821</v>
      </c>
      <c r="C32" s="301">
        <v>1000000</v>
      </c>
      <c r="D32" s="302">
        <v>1000000</v>
      </c>
      <c r="E32" s="302">
        <v>1000000</v>
      </c>
      <c r="F32" s="302">
        <v>0</v>
      </c>
      <c r="G32" s="302">
        <f>'[6]Зведена (субвенції з ОБ) '!AW34</f>
        <v>0</v>
      </c>
      <c r="H32" s="302">
        <f>'[6]Зведена (субвенції з ОБ) '!AX34</f>
        <v>1000000</v>
      </c>
      <c r="I32" s="302">
        <f>'[6]Зведена (субвенції з ОБ) '!AY34</f>
        <v>0</v>
      </c>
      <c r="J32" s="302">
        <f>'[6]Зведена (субвенції з ОБ) '!AZ34</f>
        <v>1000000</v>
      </c>
      <c r="K32" s="302">
        <f>'[6]Зведена (субвенції з ОБ) '!BA34</f>
        <v>0</v>
      </c>
      <c r="L32" s="302">
        <f>'[6]Зведена (субвенції з ОБ) '!BB34</f>
        <v>0</v>
      </c>
      <c r="M32" s="302">
        <f>'[6]Зведена (субвенції з ОБ) '!BC34</f>
        <v>1000000</v>
      </c>
      <c r="N32" s="302">
        <f>'[6]Зведена (субвенції з ОБ) '!BD34</f>
        <v>0</v>
      </c>
      <c r="O32" s="302">
        <f>'[6]Зведена (субвенції з ОБ) '!BE34</f>
        <v>1000000</v>
      </c>
      <c r="P32" s="302">
        <f>'[6]Зведена (субвенції з ОБ) '!BF34</f>
        <v>0</v>
      </c>
      <c r="Q32" s="302">
        <f>'[6]Зведена (субвенції з ОБ) '!BG34</f>
        <v>0</v>
      </c>
      <c r="R32" s="302">
        <f>'[6]Зведена (субвенції з ОБ) '!BH34</f>
        <v>1000000</v>
      </c>
      <c r="S32" s="302">
        <f>'[6]Зведена (субвенції з ОБ) '!BI34</f>
        <v>0</v>
      </c>
      <c r="T32" s="302">
        <f>'[6]Зведена (субвенції з ОБ) '!BJ34</f>
        <v>1000000</v>
      </c>
      <c r="U32" s="302">
        <f>'[6]Зведена (субвенції з ОБ) '!BK34</f>
        <v>0</v>
      </c>
      <c r="V32" s="302">
        <f>'[6]Зведена (субвенції з ОБ) '!BL34</f>
        <v>1000000</v>
      </c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</row>
    <row r="33" spans="1:214" ht="45.6" customHeight="1">
      <c r="A33" s="335" t="s">
        <v>755</v>
      </c>
      <c r="B33" s="305" t="s">
        <v>756</v>
      </c>
      <c r="C33" s="298">
        <v>15000000</v>
      </c>
      <c r="D33" s="299">
        <v>15000000</v>
      </c>
      <c r="E33" s="299">
        <v>10000000</v>
      </c>
      <c r="F33" s="299">
        <v>5000000</v>
      </c>
      <c r="G33" s="299" t="e">
        <f>G34+G35+#REF!+G36+G37</f>
        <v>#REF!</v>
      </c>
      <c r="H33" s="299" t="e">
        <f>H34+H35+#REF!+H36+H37</f>
        <v>#REF!</v>
      </c>
      <c r="I33" s="299" t="e">
        <f>I34+I35+#REF!+I36+I37</f>
        <v>#REF!</v>
      </c>
      <c r="J33" s="299" t="e">
        <f>J34+J35+#REF!+J36+J37</f>
        <v>#REF!</v>
      </c>
      <c r="K33" s="299" t="e">
        <f>K34+K35+#REF!+K36+K37</f>
        <v>#REF!</v>
      </c>
      <c r="L33" s="299" t="e">
        <f>L34+L35+#REF!+L36+L37</f>
        <v>#REF!</v>
      </c>
      <c r="M33" s="299" t="e">
        <f>M34+M35+#REF!+M36+M37</f>
        <v>#REF!</v>
      </c>
      <c r="N33" s="299" t="e">
        <f>N34+N35+#REF!+N36+N37</f>
        <v>#REF!</v>
      </c>
      <c r="O33" s="299" t="e">
        <f>O34+O35+#REF!+O36+O37</f>
        <v>#REF!</v>
      </c>
      <c r="P33" s="299" t="e">
        <f>P34+P35+#REF!+P36+P37</f>
        <v>#REF!</v>
      </c>
      <c r="Q33" s="299" t="e">
        <f>Q34+Q35+#REF!+Q36+Q37</f>
        <v>#REF!</v>
      </c>
      <c r="R33" s="299" t="e">
        <f>R34+R35+#REF!+R36+R37</f>
        <v>#REF!</v>
      </c>
      <c r="S33" s="299" t="e">
        <f>S34+S35+#REF!+S36+S37</f>
        <v>#REF!</v>
      </c>
      <c r="T33" s="299" t="e">
        <f>T34+T35+#REF!+T36+T37</f>
        <v>#REF!</v>
      </c>
      <c r="U33" s="299" t="e">
        <f>U34+U35+#REF!+U36+U37</f>
        <v>#REF!</v>
      </c>
      <c r="V33" s="299" t="e">
        <f>V34+V35+#REF!+V36+V37</f>
        <v>#REF!</v>
      </c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</row>
    <row r="34" spans="1:214" ht="109.9" customHeight="1">
      <c r="A34" s="336"/>
      <c r="B34" s="300" t="s">
        <v>757</v>
      </c>
      <c r="C34" s="301">
        <v>9000000</v>
      </c>
      <c r="D34" s="302">
        <v>9000000</v>
      </c>
      <c r="E34" s="302">
        <v>6000000</v>
      </c>
      <c r="F34" s="302">
        <v>3000000</v>
      </c>
      <c r="G34" s="302">
        <f>'[6]Зведена (субвенції з ОБ) '!AW23</f>
        <v>0</v>
      </c>
      <c r="H34" s="302">
        <f>'[6]Зведена (субвенції з ОБ) '!AX23</f>
        <v>9000000</v>
      </c>
      <c r="I34" s="302">
        <f>'[6]Зведена (субвенції з ОБ) '!AY23</f>
        <v>0</v>
      </c>
      <c r="J34" s="302">
        <f>'[6]Зведена (субвенції з ОБ) '!AZ23</f>
        <v>6000000</v>
      </c>
      <c r="K34" s="302">
        <f>'[6]Зведена (субвенції з ОБ) '!BA23</f>
        <v>3000000</v>
      </c>
      <c r="L34" s="302">
        <f>'[6]Зведена (субвенції з ОБ) '!BB23</f>
        <v>0</v>
      </c>
      <c r="M34" s="302">
        <f>'[6]Зведена (субвенції з ОБ) '!BC23</f>
        <v>9000000</v>
      </c>
      <c r="N34" s="302">
        <f>'[6]Зведена (субвенції з ОБ) '!BD23</f>
        <v>0</v>
      </c>
      <c r="O34" s="302">
        <f>'[6]Зведена (субвенції з ОБ) '!BE23</f>
        <v>6000000</v>
      </c>
      <c r="P34" s="302">
        <f>'[6]Зведена (субвенції з ОБ) '!BF23</f>
        <v>3000000</v>
      </c>
      <c r="Q34" s="302">
        <f>'[6]Зведена (субвенції з ОБ) '!BG23</f>
        <v>0</v>
      </c>
      <c r="R34" s="302">
        <f>'[6]Зведена (субвенції з ОБ) '!BH23</f>
        <v>9000000</v>
      </c>
      <c r="S34" s="302">
        <f>'[6]Зведена (субвенції з ОБ) '!BI23</f>
        <v>0</v>
      </c>
      <c r="T34" s="302">
        <f>'[6]Зведена (субвенції з ОБ) '!BJ23</f>
        <v>6000000</v>
      </c>
      <c r="U34" s="302">
        <f>'[6]Зведена (субвенції з ОБ) '!BK23</f>
        <v>3000000</v>
      </c>
      <c r="V34" s="302">
        <f>'[6]Зведена (субвенції з ОБ) '!BL23</f>
        <v>9000000</v>
      </c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</row>
    <row r="35" spans="1:214" ht="105.6" customHeight="1">
      <c r="A35" s="336"/>
      <c r="B35" s="300" t="s">
        <v>758</v>
      </c>
      <c r="C35" s="301">
        <v>4000000</v>
      </c>
      <c r="D35" s="302">
        <v>4000000</v>
      </c>
      <c r="E35" s="302">
        <v>4000000</v>
      </c>
      <c r="F35" s="302">
        <v>0</v>
      </c>
      <c r="G35" s="302">
        <f>'[6]Зведена (субвенції з ОБ) '!AW72</f>
        <v>0</v>
      </c>
      <c r="H35" s="302">
        <f>'[6]Зведена (субвенції з ОБ) '!AX72</f>
        <v>4000000</v>
      </c>
      <c r="I35" s="302">
        <f>'[6]Зведена (субвенції з ОБ) '!AY72</f>
        <v>0</v>
      </c>
      <c r="J35" s="302">
        <f>'[6]Зведена (субвенції з ОБ) '!AZ72</f>
        <v>4000000</v>
      </c>
      <c r="K35" s="302">
        <f>'[6]Зведена (субвенції з ОБ) '!BA72</f>
        <v>0</v>
      </c>
      <c r="L35" s="302">
        <f>'[6]Зведена (субвенції з ОБ) '!BB72</f>
        <v>0</v>
      </c>
      <c r="M35" s="302">
        <f>'[6]Зведена (субвенції з ОБ) '!BC72</f>
        <v>4000000</v>
      </c>
      <c r="N35" s="302">
        <f>'[6]Зведена (субвенції з ОБ) '!BD72</f>
        <v>0</v>
      </c>
      <c r="O35" s="302">
        <f>'[6]Зведена (субвенції з ОБ) '!BE72</f>
        <v>4000000</v>
      </c>
      <c r="P35" s="302">
        <f>'[6]Зведена (субвенції з ОБ) '!BF72</f>
        <v>0</v>
      </c>
      <c r="Q35" s="302">
        <f>'[6]Зведена (субвенції з ОБ) '!BG72</f>
        <v>0</v>
      </c>
      <c r="R35" s="302">
        <f>'[6]Зведена (субвенції з ОБ) '!BH72</f>
        <v>4000000</v>
      </c>
      <c r="S35" s="302">
        <f>'[6]Зведена (субвенції з ОБ) '!BI72</f>
        <v>0</v>
      </c>
      <c r="T35" s="302">
        <f>'[6]Зведена (субвенції з ОБ) '!BJ72</f>
        <v>4000000</v>
      </c>
      <c r="U35" s="302">
        <f>'[6]Зведена (субвенції з ОБ) '!BK72</f>
        <v>0</v>
      </c>
      <c r="V35" s="302">
        <f>'[6]Зведена (субвенції з ОБ) '!BL72</f>
        <v>4000000</v>
      </c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</row>
    <row r="36" spans="1:214" ht="57.6" customHeight="1">
      <c r="A36" s="336"/>
      <c r="B36" s="71" t="s">
        <v>891</v>
      </c>
      <c r="C36" s="301">
        <v>1500000</v>
      </c>
      <c r="D36" s="302">
        <v>1500000</v>
      </c>
      <c r="E36" s="302">
        <v>0</v>
      </c>
      <c r="F36" s="302">
        <v>1500000</v>
      </c>
      <c r="G36" s="302">
        <f>'[6]Зведена (субвенції з ОБ) '!AW113</f>
        <v>0</v>
      </c>
      <c r="H36" s="302">
        <f>'[6]Зведена (субвенції з ОБ) '!AX113</f>
        <v>1500000</v>
      </c>
      <c r="I36" s="302">
        <f>'[6]Зведена (субвенції з ОБ) '!AY113</f>
        <v>0</v>
      </c>
      <c r="J36" s="302">
        <f>'[6]Зведена (субвенції з ОБ) '!AZ113</f>
        <v>0</v>
      </c>
      <c r="K36" s="302">
        <f>'[6]Зведена (субвенції з ОБ) '!BA113</f>
        <v>1500000</v>
      </c>
      <c r="L36" s="302">
        <f>'[6]Зведена (субвенції з ОБ) '!BB113</f>
        <v>0</v>
      </c>
      <c r="M36" s="302">
        <f>'[6]Зведена (субвенції з ОБ) '!BC113</f>
        <v>1500000</v>
      </c>
      <c r="N36" s="302">
        <f>'[6]Зведена (субвенції з ОБ) '!BD113</f>
        <v>0</v>
      </c>
      <c r="O36" s="302">
        <f>'[6]Зведена (субвенції з ОБ) '!BE113</f>
        <v>0</v>
      </c>
      <c r="P36" s="302">
        <f>'[6]Зведена (субвенції з ОБ) '!BF113</f>
        <v>1500000</v>
      </c>
      <c r="Q36" s="302">
        <f>'[6]Зведена (субвенції з ОБ) '!BG113</f>
        <v>0</v>
      </c>
      <c r="R36" s="302">
        <f>'[6]Зведена (субвенції з ОБ) '!BH113</f>
        <v>1500000</v>
      </c>
      <c r="S36" s="302">
        <f>'[6]Зведена (субвенції з ОБ) '!BI113</f>
        <v>0</v>
      </c>
      <c r="T36" s="302">
        <f>'[6]Зведена (субвенції з ОБ) '!BJ113</f>
        <v>0</v>
      </c>
      <c r="U36" s="302">
        <f>'[6]Зведена (субвенції з ОБ) '!BK113</f>
        <v>1500000</v>
      </c>
      <c r="V36" s="302">
        <f>'[6]Зведена (субвенції з ОБ) '!BL113</f>
        <v>1500000</v>
      </c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</row>
    <row r="37" spans="1:214" ht="77.45" customHeight="1">
      <c r="A37" s="336"/>
      <c r="B37" s="71" t="s">
        <v>892</v>
      </c>
      <c r="C37" s="301">
        <v>500000</v>
      </c>
      <c r="D37" s="302">
        <v>500000</v>
      </c>
      <c r="E37" s="302">
        <v>0</v>
      </c>
      <c r="F37" s="302">
        <v>500000</v>
      </c>
      <c r="G37" s="302">
        <f>'[6]Зведена (субвенції з ОБ) '!AW114</f>
        <v>0</v>
      </c>
      <c r="H37" s="302">
        <f>'[6]Зведена (субвенції з ОБ) '!AX114</f>
        <v>500000</v>
      </c>
      <c r="I37" s="302">
        <f>'[6]Зведена (субвенції з ОБ) '!AY114</f>
        <v>0</v>
      </c>
      <c r="J37" s="302">
        <f>'[6]Зведена (субвенції з ОБ) '!AZ114</f>
        <v>0</v>
      </c>
      <c r="K37" s="302">
        <f>'[6]Зведена (субвенції з ОБ) '!BA114</f>
        <v>500000</v>
      </c>
      <c r="L37" s="302">
        <f>'[6]Зведена (субвенції з ОБ) '!BB114</f>
        <v>0</v>
      </c>
      <c r="M37" s="302">
        <f>'[6]Зведена (субвенції з ОБ) '!BC114</f>
        <v>500000</v>
      </c>
      <c r="N37" s="302">
        <f>'[6]Зведена (субвенції з ОБ) '!BD114</f>
        <v>0</v>
      </c>
      <c r="O37" s="302">
        <f>'[6]Зведена (субвенції з ОБ) '!BE114</f>
        <v>0</v>
      </c>
      <c r="P37" s="302">
        <f>'[6]Зведена (субвенції з ОБ) '!BF114</f>
        <v>500000</v>
      </c>
      <c r="Q37" s="302">
        <f>'[6]Зведена (субвенції з ОБ) '!BG114</f>
        <v>0</v>
      </c>
      <c r="R37" s="302">
        <f>'[6]Зведена (субвенції з ОБ) '!BH114</f>
        <v>500000</v>
      </c>
      <c r="S37" s="302">
        <f>'[6]Зведена (субвенції з ОБ) '!BI114</f>
        <v>0</v>
      </c>
      <c r="T37" s="302">
        <f>'[6]Зведена (субвенції з ОБ) '!BJ114</f>
        <v>0</v>
      </c>
      <c r="U37" s="302">
        <f>'[6]Зведена (субвенції з ОБ) '!BK114</f>
        <v>500000</v>
      </c>
      <c r="V37" s="302">
        <f>'[6]Зведена (субвенції з ОБ) '!BL114</f>
        <v>500000</v>
      </c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</row>
    <row r="38" spans="1:214" ht="61.15" customHeight="1">
      <c r="A38" s="303">
        <v>11</v>
      </c>
      <c r="B38" s="306" t="s">
        <v>822</v>
      </c>
      <c r="C38" s="298">
        <v>7352000</v>
      </c>
      <c r="D38" s="310">
        <v>2000000</v>
      </c>
      <c r="E38" s="310">
        <v>1000000</v>
      </c>
      <c r="F38" s="310">
        <v>1000000</v>
      </c>
      <c r="G38" s="307">
        <f t="shared" ref="G38:V38" si="10">G39+G40+G41</f>
        <v>1352000</v>
      </c>
      <c r="H38" s="307">
        <f t="shared" si="10"/>
        <v>3352000</v>
      </c>
      <c r="I38" s="307">
        <f t="shared" si="10"/>
        <v>0</v>
      </c>
      <c r="J38" s="307">
        <f t="shared" si="10"/>
        <v>1000000</v>
      </c>
      <c r="K38" s="307">
        <f t="shared" si="10"/>
        <v>2352000</v>
      </c>
      <c r="L38" s="307">
        <f t="shared" si="10"/>
        <v>2000000</v>
      </c>
      <c r="M38" s="307">
        <f t="shared" si="10"/>
        <v>5352000</v>
      </c>
      <c r="N38" s="307">
        <f t="shared" si="10"/>
        <v>0</v>
      </c>
      <c r="O38" s="307">
        <f t="shared" si="10"/>
        <v>1000000</v>
      </c>
      <c r="P38" s="307">
        <f t="shared" si="10"/>
        <v>4352000</v>
      </c>
      <c r="Q38" s="307">
        <f t="shared" si="10"/>
        <v>2000000</v>
      </c>
      <c r="R38" s="307">
        <f t="shared" si="10"/>
        <v>7352000</v>
      </c>
      <c r="S38" s="307">
        <f t="shared" si="10"/>
        <v>0</v>
      </c>
      <c r="T38" s="307">
        <f t="shared" si="10"/>
        <v>1000000</v>
      </c>
      <c r="U38" s="307">
        <f t="shared" si="10"/>
        <v>6352000</v>
      </c>
      <c r="V38" s="307">
        <f t="shared" si="10"/>
        <v>7352000</v>
      </c>
    </row>
    <row r="39" spans="1:214" ht="127.15" customHeight="1">
      <c r="A39" s="85"/>
      <c r="B39" s="300" t="s">
        <v>759</v>
      </c>
      <c r="C39" s="295">
        <v>1000000</v>
      </c>
      <c r="D39" s="308">
        <v>1000000</v>
      </c>
      <c r="E39" s="308">
        <v>1000000</v>
      </c>
      <c r="F39" s="308">
        <v>0</v>
      </c>
      <c r="G39" s="308">
        <f>'[6]Зведена (субвенції з ОБ) '!AW54</f>
        <v>0</v>
      </c>
      <c r="H39" s="308">
        <f>'[6]Зведена (субвенції з ОБ) '!AX54</f>
        <v>1000000</v>
      </c>
      <c r="I39" s="308">
        <f>'[6]Зведена (субвенції з ОБ) '!AY54</f>
        <v>0</v>
      </c>
      <c r="J39" s="308">
        <f>'[6]Зведена (субвенції з ОБ) '!AZ54</f>
        <v>1000000</v>
      </c>
      <c r="K39" s="308">
        <f>'[6]Зведена (субвенції з ОБ) '!BA54</f>
        <v>0</v>
      </c>
      <c r="L39" s="308">
        <f>'[6]Зведена (субвенції з ОБ) '!BB54</f>
        <v>0</v>
      </c>
      <c r="M39" s="308">
        <f>'[6]Зведена (субвенції з ОБ) '!BC54</f>
        <v>1000000</v>
      </c>
      <c r="N39" s="308">
        <f>'[6]Зведена (субвенції з ОБ) '!BD54</f>
        <v>0</v>
      </c>
      <c r="O39" s="308">
        <f>'[6]Зведена (субвенції з ОБ) '!BE54</f>
        <v>1000000</v>
      </c>
      <c r="P39" s="308">
        <f>'[6]Зведена (субвенції з ОБ) '!BF54</f>
        <v>0</v>
      </c>
      <c r="Q39" s="308">
        <f>'[6]Зведена (субвенції з ОБ) '!BG54</f>
        <v>0</v>
      </c>
      <c r="R39" s="308">
        <f>'[6]Зведена (субвенції з ОБ) '!BH54</f>
        <v>1000000</v>
      </c>
      <c r="S39" s="308">
        <f>'[6]Зведена (субвенції з ОБ) '!BI54</f>
        <v>0</v>
      </c>
      <c r="T39" s="308">
        <f>'[6]Зведена (субвенції з ОБ) '!BJ54</f>
        <v>1000000</v>
      </c>
      <c r="U39" s="308">
        <f>'[6]Зведена (субвенції з ОБ) '!BK54</f>
        <v>0</v>
      </c>
      <c r="V39" s="308">
        <f>'[6]Зведена (субвенції з ОБ) '!BL54</f>
        <v>1000000</v>
      </c>
    </row>
    <row r="40" spans="1:214" ht="49.15" customHeight="1">
      <c r="A40" s="85"/>
      <c r="B40" s="309" t="s">
        <v>760</v>
      </c>
      <c r="C40" s="295">
        <v>1000000</v>
      </c>
      <c r="D40" s="308">
        <v>1000000</v>
      </c>
      <c r="E40" s="308">
        <v>0</v>
      </c>
      <c r="F40" s="308">
        <v>1000000</v>
      </c>
      <c r="G40" s="308">
        <f>'[6]Зведена (субвенції з ОБ) '!AW55</f>
        <v>0</v>
      </c>
      <c r="H40" s="308">
        <f>'[6]Зведена (субвенції з ОБ) '!AX55</f>
        <v>1000000</v>
      </c>
      <c r="I40" s="308">
        <f>'[6]Зведена (субвенції з ОБ) '!AY55</f>
        <v>0</v>
      </c>
      <c r="J40" s="308">
        <f>'[6]Зведена (субвенції з ОБ) '!AZ55</f>
        <v>0</v>
      </c>
      <c r="K40" s="308">
        <f>'[6]Зведена (субвенції з ОБ) '!BA55</f>
        <v>1000000</v>
      </c>
      <c r="L40" s="308">
        <f>'[6]Зведена (субвенції з ОБ) '!BB55</f>
        <v>0</v>
      </c>
      <c r="M40" s="308">
        <f>'[6]Зведена (субвенції з ОБ) '!BC55</f>
        <v>1000000</v>
      </c>
      <c r="N40" s="308">
        <f>'[6]Зведена (субвенції з ОБ) '!BD55</f>
        <v>0</v>
      </c>
      <c r="O40" s="308">
        <f>'[6]Зведена (субвенції з ОБ) '!BE55</f>
        <v>0</v>
      </c>
      <c r="P40" s="308">
        <f>'[6]Зведена (субвенції з ОБ) '!BF55</f>
        <v>1000000</v>
      </c>
      <c r="Q40" s="308">
        <f>'[6]Зведена (субвенції з ОБ) '!BG55</f>
        <v>0</v>
      </c>
      <c r="R40" s="308">
        <f>'[6]Зведена (субвенції з ОБ) '!BH55</f>
        <v>1000000</v>
      </c>
      <c r="S40" s="308">
        <f>'[6]Зведена (субвенції з ОБ) '!BI55</f>
        <v>0</v>
      </c>
      <c r="T40" s="308">
        <f>'[6]Зведена (субвенції з ОБ) '!BJ55</f>
        <v>0</v>
      </c>
      <c r="U40" s="308">
        <f>'[6]Зведена (субвенції з ОБ) '!BK55</f>
        <v>1000000</v>
      </c>
      <c r="V40" s="308">
        <f>'[6]Зведена (субвенції з ОБ) '!BL55</f>
        <v>1000000</v>
      </c>
    </row>
    <row r="41" spans="1:214" ht="81.599999999999994" customHeight="1">
      <c r="A41" s="85"/>
      <c r="B41" s="300" t="s">
        <v>823</v>
      </c>
      <c r="C41" s="295">
        <v>5352000</v>
      </c>
      <c r="D41" s="308">
        <v>0</v>
      </c>
      <c r="E41" s="308">
        <v>0</v>
      </c>
      <c r="F41" s="308">
        <v>0</v>
      </c>
      <c r="G41" s="308">
        <f>'[6]Зведена (субвенції з ОБ) '!AW93</f>
        <v>1352000</v>
      </c>
      <c r="H41" s="308">
        <f>'[6]Зведена (субвенції з ОБ) '!AX93</f>
        <v>1352000</v>
      </c>
      <c r="I41" s="308">
        <f>'[6]Зведена (субвенції з ОБ) '!AY93</f>
        <v>0</v>
      </c>
      <c r="J41" s="308">
        <f>'[6]Зведена (субвенції з ОБ) '!AZ93</f>
        <v>0</v>
      </c>
      <c r="K41" s="308">
        <f>'[6]Зведена (субвенції з ОБ) '!BA93</f>
        <v>1352000</v>
      </c>
      <c r="L41" s="308">
        <f>'[6]Зведена (субвенції з ОБ) '!BB93</f>
        <v>2000000</v>
      </c>
      <c r="M41" s="308">
        <f>'[6]Зведена (субвенції з ОБ) '!BC93</f>
        <v>3352000</v>
      </c>
      <c r="N41" s="308">
        <f>'[6]Зведена (субвенції з ОБ) '!BD93</f>
        <v>0</v>
      </c>
      <c r="O41" s="308">
        <f>'[6]Зведена (субвенції з ОБ) '!BE93</f>
        <v>0</v>
      </c>
      <c r="P41" s="308">
        <f>'[6]Зведена (субвенції з ОБ) '!BF93</f>
        <v>3352000</v>
      </c>
      <c r="Q41" s="308">
        <f>'[6]Зведена (субвенції з ОБ) '!BG93</f>
        <v>2000000</v>
      </c>
      <c r="R41" s="308">
        <f>'[6]Зведена (субвенції з ОБ) '!BH93</f>
        <v>5352000</v>
      </c>
      <c r="S41" s="308">
        <f>'[6]Зведена (субвенції з ОБ) '!BI93</f>
        <v>0</v>
      </c>
      <c r="T41" s="308">
        <f>'[6]Зведена (субвенції з ОБ) '!BJ93</f>
        <v>0</v>
      </c>
      <c r="U41" s="308">
        <f>'[6]Зведена (субвенції з ОБ) '!BK93</f>
        <v>5352000</v>
      </c>
      <c r="V41" s="308">
        <f>'[6]Зведена (субвенції з ОБ) '!BL93</f>
        <v>5352000</v>
      </c>
    </row>
    <row r="42" spans="1:214" ht="61.5" customHeight="1">
      <c r="A42" s="303">
        <v>12</v>
      </c>
      <c r="B42" s="305" t="s">
        <v>761</v>
      </c>
      <c r="C42" s="298">
        <v>4800000</v>
      </c>
      <c r="D42" s="310">
        <v>4800000</v>
      </c>
      <c r="E42" s="310">
        <v>349556.66</v>
      </c>
      <c r="F42" s="310">
        <v>4450443.34</v>
      </c>
      <c r="G42" s="310">
        <f t="shared" ref="G42:V42" si="11">G43+G44+G45</f>
        <v>0</v>
      </c>
      <c r="H42" s="310">
        <f t="shared" si="11"/>
        <v>4800000</v>
      </c>
      <c r="I42" s="310">
        <f t="shared" si="11"/>
        <v>0</v>
      </c>
      <c r="J42" s="310">
        <f t="shared" si="11"/>
        <v>349556.66</v>
      </c>
      <c r="K42" s="310">
        <f t="shared" si="11"/>
        <v>4450443.34</v>
      </c>
      <c r="L42" s="310">
        <f t="shared" si="11"/>
        <v>0</v>
      </c>
      <c r="M42" s="310">
        <f t="shared" si="11"/>
        <v>4800000</v>
      </c>
      <c r="N42" s="310">
        <f t="shared" si="11"/>
        <v>0</v>
      </c>
      <c r="O42" s="310">
        <f t="shared" si="11"/>
        <v>349556.66</v>
      </c>
      <c r="P42" s="310">
        <f t="shared" si="11"/>
        <v>4450443.34</v>
      </c>
      <c r="Q42" s="310">
        <f t="shared" si="11"/>
        <v>0</v>
      </c>
      <c r="R42" s="310">
        <f t="shared" si="11"/>
        <v>4800000</v>
      </c>
      <c r="S42" s="310">
        <f t="shared" si="11"/>
        <v>0</v>
      </c>
      <c r="T42" s="310">
        <f t="shared" si="11"/>
        <v>349556.66</v>
      </c>
      <c r="U42" s="310">
        <f t="shared" si="11"/>
        <v>4450443.34</v>
      </c>
      <c r="V42" s="310">
        <f t="shared" si="11"/>
        <v>4800000</v>
      </c>
    </row>
    <row r="43" spans="1:214" ht="117.6" customHeight="1">
      <c r="A43" s="85"/>
      <c r="B43" s="300" t="s">
        <v>762</v>
      </c>
      <c r="C43" s="301">
        <v>4000000</v>
      </c>
      <c r="D43" s="308">
        <v>4000000</v>
      </c>
      <c r="E43" s="308">
        <v>0</v>
      </c>
      <c r="F43" s="308">
        <v>4000000</v>
      </c>
      <c r="G43" s="308">
        <f>'[6]Зведена (субвенції з ОБ) '!AW74</f>
        <v>0</v>
      </c>
      <c r="H43" s="308">
        <f>'[6]Зведена (субвенції з ОБ) '!AX74</f>
        <v>4000000</v>
      </c>
      <c r="I43" s="308">
        <f>'[6]Зведена (субвенції з ОБ) '!AY74</f>
        <v>0</v>
      </c>
      <c r="J43" s="308">
        <f>'[6]Зведена (субвенції з ОБ) '!AZ74</f>
        <v>0</v>
      </c>
      <c r="K43" s="308">
        <f>'[6]Зведена (субвенції з ОБ) '!BA74</f>
        <v>4000000</v>
      </c>
      <c r="L43" s="308">
        <f>'[6]Зведена (субвенції з ОБ) '!BB74</f>
        <v>0</v>
      </c>
      <c r="M43" s="308">
        <f>'[6]Зведена (субвенції з ОБ) '!BC74</f>
        <v>4000000</v>
      </c>
      <c r="N43" s="308">
        <f>'[6]Зведена (субвенції з ОБ) '!BD74</f>
        <v>0</v>
      </c>
      <c r="O43" s="308">
        <f>'[6]Зведена (субвенції з ОБ) '!BE74</f>
        <v>0</v>
      </c>
      <c r="P43" s="308">
        <f>'[6]Зведена (субвенції з ОБ) '!BF74</f>
        <v>4000000</v>
      </c>
      <c r="Q43" s="308">
        <f>'[6]Зведена (субвенції з ОБ) '!BG74</f>
        <v>0</v>
      </c>
      <c r="R43" s="308">
        <f>'[6]Зведена (субвенції з ОБ) '!BH74</f>
        <v>4000000</v>
      </c>
      <c r="S43" s="308">
        <f>'[6]Зведена (субвенції з ОБ) '!BI74</f>
        <v>0</v>
      </c>
      <c r="T43" s="308">
        <f>'[6]Зведена (субвенції з ОБ) '!BJ74</f>
        <v>0</v>
      </c>
      <c r="U43" s="308">
        <f>'[6]Зведена (субвенції з ОБ) '!BK74</f>
        <v>4000000</v>
      </c>
      <c r="V43" s="308">
        <f>'[6]Зведена (субвенції з ОБ) '!BL74</f>
        <v>4000000</v>
      </c>
    </row>
    <row r="44" spans="1:214" ht="88.9" customHeight="1">
      <c r="A44" s="85"/>
      <c r="B44" s="300" t="s">
        <v>763</v>
      </c>
      <c r="C44" s="301">
        <v>450000</v>
      </c>
      <c r="D44" s="308">
        <v>450000</v>
      </c>
      <c r="E44" s="308">
        <v>0</v>
      </c>
      <c r="F44" s="308">
        <v>450000</v>
      </c>
      <c r="G44" s="308">
        <f>'[6]Зведена (субвенції з ОБ) '!AW75</f>
        <v>0</v>
      </c>
      <c r="H44" s="308">
        <f>'[6]Зведена (субвенції з ОБ) '!AX75</f>
        <v>450000</v>
      </c>
      <c r="I44" s="308">
        <f>'[6]Зведена (субвенції з ОБ) '!AY75</f>
        <v>0</v>
      </c>
      <c r="J44" s="308">
        <f>'[6]Зведена (субвенції з ОБ) '!AZ75</f>
        <v>0</v>
      </c>
      <c r="K44" s="308">
        <f>'[6]Зведена (субвенції з ОБ) '!BA75</f>
        <v>450000</v>
      </c>
      <c r="L44" s="308">
        <f>'[6]Зведена (субвенції з ОБ) '!BB75</f>
        <v>0</v>
      </c>
      <c r="M44" s="308">
        <f>'[6]Зведена (субвенції з ОБ) '!BC75</f>
        <v>450000</v>
      </c>
      <c r="N44" s="308">
        <f>'[6]Зведена (субвенції з ОБ) '!BD75</f>
        <v>0</v>
      </c>
      <c r="O44" s="308">
        <f>'[6]Зведена (субвенції з ОБ) '!BE75</f>
        <v>0</v>
      </c>
      <c r="P44" s="308">
        <f>'[6]Зведена (субвенції з ОБ) '!BF75</f>
        <v>450000</v>
      </c>
      <c r="Q44" s="308">
        <f>'[6]Зведена (субвенції з ОБ) '!BG75</f>
        <v>0</v>
      </c>
      <c r="R44" s="308">
        <f>'[6]Зведена (субвенції з ОБ) '!BH75</f>
        <v>450000</v>
      </c>
      <c r="S44" s="308">
        <f>'[6]Зведена (субвенції з ОБ) '!BI75</f>
        <v>0</v>
      </c>
      <c r="T44" s="308">
        <f>'[6]Зведена (субвенції з ОБ) '!BJ75</f>
        <v>0</v>
      </c>
      <c r="U44" s="308">
        <f>'[6]Зведена (субвенції з ОБ) '!BK75</f>
        <v>450000</v>
      </c>
      <c r="V44" s="308">
        <f>'[6]Зведена (субвенції з ОБ) '!BL75</f>
        <v>450000</v>
      </c>
    </row>
    <row r="45" spans="1:214" ht="60.6" customHeight="1">
      <c r="A45" s="85"/>
      <c r="B45" s="300" t="s">
        <v>764</v>
      </c>
      <c r="C45" s="301">
        <v>350000</v>
      </c>
      <c r="D45" s="308">
        <v>350000</v>
      </c>
      <c r="E45" s="308">
        <v>349556.66</v>
      </c>
      <c r="F45" s="308">
        <v>443.34000000002561</v>
      </c>
      <c r="G45" s="308">
        <f>'[6]Зведена (субвенції з ОБ) '!AW164</f>
        <v>0</v>
      </c>
      <c r="H45" s="308">
        <f>'[6]Зведена (субвенції з ОБ) '!AX164</f>
        <v>350000</v>
      </c>
      <c r="I45" s="308">
        <f>'[6]Зведена (субвенції з ОБ) '!AY164</f>
        <v>0</v>
      </c>
      <c r="J45" s="308">
        <f>'[6]Зведена (субвенції з ОБ) '!AZ164</f>
        <v>349556.66</v>
      </c>
      <c r="K45" s="308">
        <f>'[6]Зведена (субвенції з ОБ) '!BA164</f>
        <v>443.34000000002561</v>
      </c>
      <c r="L45" s="308">
        <f>'[6]Зведена (субвенції з ОБ) '!BB164</f>
        <v>0</v>
      </c>
      <c r="M45" s="308">
        <f>'[6]Зведена (субвенції з ОБ) '!BC164</f>
        <v>350000</v>
      </c>
      <c r="N45" s="308">
        <f>'[6]Зведена (субвенції з ОБ) '!BD164</f>
        <v>0</v>
      </c>
      <c r="O45" s="308">
        <f>'[6]Зведена (субвенції з ОБ) '!BE164</f>
        <v>349556.66</v>
      </c>
      <c r="P45" s="308">
        <f>'[6]Зведена (субвенції з ОБ) '!BF164</f>
        <v>443.34000000002561</v>
      </c>
      <c r="Q45" s="308">
        <f>'[6]Зведена (субвенції з ОБ) '!BG164</f>
        <v>0</v>
      </c>
      <c r="R45" s="308">
        <f>'[6]Зведена (субвенції з ОБ) '!BH164</f>
        <v>350000</v>
      </c>
      <c r="S45" s="308">
        <f>'[6]Зведена (субвенції з ОБ) '!BI164</f>
        <v>0</v>
      </c>
      <c r="T45" s="308">
        <f>'[6]Зведена (субвенції з ОБ) '!BJ164</f>
        <v>349556.66</v>
      </c>
      <c r="U45" s="308">
        <f>'[6]Зведена (субвенції з ОБ) '!BK164</f>
        <v>443.34000000002561</v>
      </c>
      <c r="V45" s="308">
        <f>'[6]Зведена (субвенції з ОБ) '!BL164</f>
        <v>350000</v>
      </c>
    </row>
    <row r="46" spans="1:214" ht="39.75" customHeight="1">
      <c r="A46" s="303">
        <v>13</v>
      </c>
      <c r="B46" s="305" t="s">
        <v>765</v>
      </c>
      <c r="C46" s="298">
        <v>9800000</v>
      </c>
      <c r="D46" s="310">
        <v>9800000</v>
      </c>
      <c r="E46" s="310">
        <v>9200000</v>
      </c>
      <c r="F46" s="310">
        <v>600000</v>
      </c>
      <c r="G46" s="310">
        <f t="shared" ref="G46:V46" si="12">G47+G48+G49</f>
        <v>0</v>
      </c>
      <c r="H46" s="310">
        <f t="shared" si="12"/>
        <v>9800000</v>
      </c>
      <c r="I46" s="310">
        <f t="shared" si="12"/>
        <v>0</v>
      </c>
      <c r="J46" s="310">
        <f t="shared" si="12"/>
        <v>9200000</v>
      </c>
      <c r="K46" s="310">
        <f t="shared" si="12"/>
        <v>600000</v>
      </c>
      <c r="L46" s="310">
        <f t="shared" si="12"/>
        <v>0</v>
      </c>
      <c r="M46" s="310">
        <f t="shared" si="12"/>
        <v>9800000</v>
      </c>
      <c r="N46" s="310">
        <f t="shared" si="12"/>
        <v>0</v>
      </c>
      <c r="O46" s="310">
        <f t="shared" si="12"/>
        <v>9200000</v>
      </c>
      <c r="P46" s="310">
        <f t="shared" si="12"/>
        <v>600000</v>
      </c>
      <c r="Q46" s="310">
        <f t="shared" si="12"/>
        <v>0</v>
      </c>
      <c r="R46" s="310">
        <f t="shared" si="12"/>
        <v>9800000</v>
      </c>
      <c r="S46" s="310">
        <f t="shared" si="12"/>
        <v>0</v>
      </c>
      <c r="T46" s="310">
        <f t="shared" si="12"/>
        <v>9200000</v>
      </c>
      <c r="U46" s="310">
        <f t="shared" si="12"/>
        <v>600000</v>
      </c>
      <c r="V46" s="310">
        <f t="shared" si="12"/>
        <v>9800000</v>
      </c>
    </row>
    <row r="47" spans="1:214" ht="99" customHeight="1">
      <c r="A47" s="337"/>
      <c r="B47" s="300" t="s">
        <v>766</v>
      </c>
      <c r="C47" s="301">
        <v>8000000</v>
      </c>
      <c r="D47" s="308">
        <v>8000000</v>
      </c>
      <c r="E47" s="308">
        <v>8000000</v>
      </c>
      <c r="F47" s="308">
        <v>0</v>
      </c>
      <c r="G47" s="308">
        <f>'[6]Зведена (субвенції з ОБ) '!AW125</f>
        <v>0</v>
      </c>
      <c r="H47" s="308">
        <f>'[6]Зведена (субвенції з ОБ) '!AX125</f>
        <v>8000000</v>
      </c>
      <c r="I47" s="308">
        <f>'[6]Зведена (субвенції з ОБ) '!AY125</f>
        <v>0</v>
      </c>
      <c r="J47" s="308">
        <f>'[6]Зведена (субвенції з ОБ) '!AZ125</f>
        <v>8000000</v>
      </c>
      <c r="K47" s="308">
        <f>'[6]Зведена (субвенції з ОБ) '!BA125</f>
        <v>0</v>
      </c>
      <c r="L47" s="308">
        <f>'[6]Зведена (субвенції з ОБ) '!BB125</f>
        <v>0</v>
      </c>
      <c r="M47" s="308">
        <f>'[6]Зведена (субвенції з ОБ) '!BC125</f>
        <v>8000000</v>
      </c>
      <c r="N47" s="308">
        <f>'[6]Зведена (субвенції з ОБ) '!BD125</f>
        <v>0</v>
      </c>
      <c r="O47" s="308">
        <f>'[6]Зведена (субвенції з ОБ) '!BE125</f>
        <v>8000000</v>
      </c>
      <c r="P47" s="308">
        <f>'[6]Зведена (субвенції з ОБ) '!BF125</f>
        <v>0</v>
      </c>
      <c r="Q47" s="308">
        <f>'[6]Зведена (субвенції з ОБ) '!BG125</f>
        <v>0</v>
      </c>
      <c r="R47" s="308">
        <f>'[6]Зведена (субвенції з ОБ) '!BH125</f>
        <v>8000000</v>
      </c>
      <c r="S47" s="308">
        <f>'[6]Зведена (субвенції з ОБ) '!BI125</f>
        <v>0</v>
      </c>
      <c r="T47" s="308">
        <f>'[6]Зведена (субвенції з ОБ) '!BJ125</f>
        <v>8000000</v>
      </c>
      <c r="U47" s="308">
        <f>'[6]Зведена (субвенції з ОБ) '!BK125</f>
        <v>0</v>
      </c>
      <c r="V47" s="308">
        <f>'[6]Зведена (субвенції з ОБ) '!BL125</f>
        <v>8000000</v>
      </c>
    </row>
    <row r="48" spans="1:214" ht="78.75">
      <c r="A48" s="337"/>
      <c r="B48" s="300" t="s">
        <v>767</v>
      </c>
      <c r="C48" s="301">
        <v>600000</v>
      </c>
      <c r="D48" s="308">
        <v>600000</v>
      </c>
      <c r="E48" s="308">
        <v>0</v>
      </c>
      <c r="F48" s="308">
        <v>600000</v>
      </c>
      <c r="G48" s="308">
        <f>'[6]Зведена (субвенції з ОБ) '!AW140</f>
        <v>0</v>
      </c>
      <c r="H48" s="308">
        <f>'[6]Зведена (субвенції з ОБ) '!AX140</f>
        <v>600000</v>
      </c>
      <c r="I48" s="308">
        <f>'[6]Зведена (субвенції з ОБ) '!AY140</f>
        <v>0</v>
      </c>
      <c r="J48" s="308">
        <f>'[6]Зведена (субвенції з ОБ) '!AZ140</f>
        <v>0</v>
      </c>
      <c r="K48" s="308">
        <f>'[6]Зведена (субвенції з ОБ) '!BA140</f>
        <v>600000</v>
      </c>
      <c r="L48" s="308">
        <f>'[6]Зведена (субвенції з ОБ) '!BB140</f>
        <v>0</v>
      </c>
      <c r="M48" s="308">
        <f>'[6]Зведена (субвенції з ОБ) '!BC140</f>
        <v>600000</v>
      </c>
      <c r="N48" s="308">
        <f>'[6]Зведена (субвенції з ОБ) '!BD140</f>
        <v>0</v>
      </c>
      <c r="O48" s="308">
        <f>'[6]Зведена (субвенції з ОБ) '!BE140</f>
        <v>0</v>
      </c>
      <c r="P48" s="308">
        <f>'[6]Зведена (субвенції з ОБ) '!BF140</f>
        <v>600000</v>
      </c>
      <c r="Q48" s="308">
        <f>'[6]Зведена (субвенції з ОБ) '!BG140</f>
        <v>0</v>
      </c>
      <c r="R48" s="308">
        <f>'[6]Зведена (субвенції з ОБ) '!BH140</f>
        <v>600000</v>
      </c>
      <c r="S48" s="308">
        <f>'[6]Зведена (субвенції з ОБ) '!BI140</f>
        <v>0</v>
      </c>
      <c r="T48" s="308">
        <f>'[6]Зведена (субвенції з ОБ) '!BJ140</f>
        <v>0</v>
      </c>
      <c r="U48" s="308">
        <f>'[6]Зведена (субвенції з ОБ) '!BK140</f>
        <v>600000</v>
      </c>
      <c r="V48" s="308">
        <f>'[6]Зведена (субвенції з ОБ) '!BL140</f>
        <v>600000</v>
      </c>
    </row>
    <row r="49" spans="1:22" ht="96.6" customHeight="1">
      <c r="A49" s="337"/>
      <c r="B49" s="300" t="s">
        <v>824</v>
      </c>
      <c r="C49" s="301">
        <v>1200000</v>
      </c>
      <c r="D49" s="308">
        <v>1200000</v>
      </c>
      <c r="E49" s="308">
        <v>1200000</v>
      </c>
      <c r="F49" s="308">
        <v>0</v>
      </c>
      <c r="G49" s="308">
        <f>'[6]Субв. на вик.інвест.проектів'!AW19</f>
        <v>0</v>
      </c>
      <c r="H49" s="308">
        <f>'[6]Субв. на вик.інвест.проектів'!AX19</f>
        <v>1200000</v>
      </c>
      <c r="I49" s="308">
        <f>'[6]Субв. на вик.інвест.проектів'!AY19</f>
        <v>0</v>
      </c>
      <c r="J49" s="308">
        <f>'[6]Субв. на вик.інвест.проектів'!AZ19</f>
        <v>1200000</v>
      </c>
      <c r="K49" s="308">
        <f>'[6]Субв. на вик.інвест.проектів'!BA19</f>
        <v>0</v>
      </c>
      <c r="L49" s="308">
        <f>'[6]Субв. на вик.інвест.проектів'!BB19</f>
        <v>0</v>
      </c>
      <c r="M49" s="308">
        <f>'[6]Субв. на вик.інвест.проектів'!BC19</f>
        <v>1200000</v>
      </c>
      <c r="N49" s="308">
        <f>'[6]Субв. на вик.інвест.проектів'!BD19</f>
        <v>0</v>
      </c>
      <c r="O49" s="308">
        <f>'[6]Субв. на вик.інвест.проектів'!BE19</f>
        <v>1200000</v>
      </c>
      <c r="P49" s="308">
        <f>'[6]Субв. на вик.інвест.проектів'!BF19</f>
        <v>0</v>
      </c>
      <c r="Q49" s="308">
        <f>'[6]Субв. на вик.інвест.проектів'!BG19</f>
        <v>0</v>
      </c>
      <c r="R49" s="308">
        <f>'[6]Субв. на вик.інвест.проектів'!BH19</f>
        <v>1200000</v>
      </c>
      <c r="S49" s="308">
        <f>'[6]Субв. на вик.інвест.проектів'!BI19</f>
        <v>0</v>
      </c>
      <c r="T49" s="308">
        <f>'[6]Субв. на вик.інвест.проектів'!BJ19</f>
        <v>1200000</v>
      </c>
      <c r="U49" s="308">
        <f>'[6]Субв. на вик.інвест.проектів'!BK19</f>
        <v>0</v>
      </c>
      <c r="V49" s="308">
        <f>'[6]Субв. на вик.інвест.проектів'!BL19</f>
        <v>1200000</v>
      </c>
    </row>
    <row r="50" spans="1:22" ht="47.45" customHeight="1">
      <c r="A50" s="303">
        <v>14</v>
      </c>
      <c r="B50" s="311" t="s">
        <v>825</v>
      </c>
      <c r="C50" s="298">
        <v>1000000</v>
      </c>
      <c r="D50" s="310">
        <v>1000000</v>
      </c>
      <c r="E50" s="310">
        <v>0</v>
      </c>
      <c r="F50" s="310">
        <v>1000000</v>
      </c>
      <c r="G50" s="310">
        <f t="shared" ref="G50:V50" si="13">G51</f>
        <v>0</v>
      </c>
      <c r="H50" s="310">
        <f t="shared" si="13"/>
        <v>1000000</v>
      </c>
      <c r="I50" s="310">
        <f t="shared" si="13"/>
        <v>0</v>
      </c>
      <c r="J50" s="310">
        <f t="shared" si="13"/>
        <v>0</v>
      </c>
      <c r="K50" s="310">
        <f t="shared" si="13"/>
        <v>1000000</v>
      </c>
      <c r="L50" s="310">
        <f t="shared" si="13"/>
        <v>0</v>
      </c>
      <c r="M50" s="310">
        <f t="shared" si="13"/>
        <v>1000000</v>
      </c>
      <c r="N50" s="310">
        <f t="shared" si="13"/>
        <v>0</v>
      </c>
      <c r="O50" s="310">
        <f t="shared" si="13"/>
        <v>0</v>
      </c>
      <c r="P50" s="310">
        <f t="shared" si="13"/>
        <v>1000000</v>
      </c>
      <c r="Q50" s="310">
        <f t="shared" si="13"/>
        <v>0</v>
      </c>
      <c r="R50" s="310">
        <f t="shared" si="13"/>
        <v>1000000</v>
      </c>
      <c r="S50" s="310">
        <f t="shared" si="13"/>
        <v>0</v>
      </c>
      <c r="T50" s="310">
        <f t="shared" si="13"/>
        <v>0</v>
      </c>
      <c r="U50" s="310">
        <f t="shared" si="13"/>
        <v>1000000</v>
      </c>
      <c r="V50" s="310">
        <f t="shared" si="13"/>
        <v>1000000</v>
      </c>
    </row>
    <row r="51" spans="1:22" ht="69.75" customHeight="1">
      <c r="A51" s="337"/>
      <c r="B51" s="71" t="s">
        <v>768</v>
      </c>
      <c r="C51" s="301">
        <v>1000000</v>
      </c>
      <c r="D51" s="308">
        <v>1000000</v>
      </c>
      <c r="E51" s="308">
        <v>0</v>
      </c>
      <c r="F51" s="308">
        <v>1000000</v>
      </c>
      <c r="G51" s="308">
        <f>'[6]Зведена (субвенції з ОБ) '!AW36</f>
        <v>0</v>
      </c>
      <c r="H51" s="308">
        <f>'[6]Зведена (субвенції з ОБ) '!AX36</f>
        <v>1000000</v>
      </c>
      <c r="I51" s="308">
        <f>'[6]Зведена (субвенції з ОБ) '!AY36</f>
        <v>0</v>
      </c>
      <c r="J51" s="308">
        <f>'[6]Зведена (субвенції з ОБ) '!AZ36</f>
        <v>0</v>
      </c>
      <c r="K51" s="308">
        <f>'[6]Зведена (субвенції з ОБ) '!BA36</f>
        <v>1000000</v>
      </c>
      <c r="L51" s="308">
        <f>'[6]Зведена (субвенції з ОБ) '!BB36</f>
        <v>0</v>
      </c>
      <c r="M51" s="308">
        <f>'[6]Зведена (субвенції з ОБ) '!BC36</f>
        <v>1000000</v>
      </c>
      <c r="N51" s="308">
        <f>'[6]Зведена (субвенції з ОБ) '!BD36</f>
        <v>0</v>
      </c>
      <c r="O51" s="308">
        <f>'[6]Зведена (субвенції з ОБ) '!BE36</f>
        <v>0</v>
      </c>
      <c r="P51" s="308">
        <f>'[6]Зведена (субвенції з ОБ) '!BF36</f>
        <v>1000000</v>
      </c>
      <c r="Q51" s="308">
        <f>'[6]Зведена (субвенції з ОБ) '!BG36</f>
        <v>0</v>
      </c>
      <c r="R51" s="308">
        <f>'[6]Зведена (субвенції з ОБ) '!BH36</f>
        <v>1000000</v>
      </c>
      <c r="S51" s="308">
        <f>'[6]Зведена (субвенції з ОБ) '!BI36</f>
        <v>0</v>
      </c>
      <c r="T51" s="308">
        <f>'[6]Зведена (субвенції з ОБ) '!BJ36</f>
        <v>0</v>
      </c>
      <c r="U51" s="308">
        <f>'[6]Зведена (субвенції з ОБ) '!BK36</f>
        <v>1000000</v>
      </c>
      <c r="V51" s="308">
        <f>'[6]Зведена (субвенції з ОБ) '!BL36</f>
        <v>1000000</v>
      </c>
    </row>
    <row r="52" spans="1:22" ht="48.6" customHeight="1">
      <c r="A52" s="303">
        <v>15</v>
      </c>
      <c r="B52" s="305" t="s">
        <v>769</v>
      </c>
      <c r="C52" s="298">
        <v>2000000</v>
      </c>
      <c r="D52" s="310">
        <v>2000000</v>
      </c>
      <c r="E52" s="310">
        <v>2000000</v>
      </c>
      <c r="F52" s="310">
        <v>0</v>
      </c>
      <c r="G52" s="310">
        <f t="shared" ref="G52:V52" si="14">G53</f>
        <v>0</v>
      </c>
      <c r="H52" s="310">
        <f t="shared" si="14"/>
        <v>2000000</v>
      </c>
      <c r="I52" s="310">
        <f t="shared" si="14"/>
        <v>0</v>
      </c>
      <c r="J52" s="310">
        <f t="shared" si="14"/>
        <v>2000000</v>
      </c>
      <c r="K52" s="310">
        <f t="shared" si="14"/>
        <v>0</v>
      </c>
      <c r="L52" s="310">
        <f t="shared" si="14"/>
        <v>0</v>
      </c>
      <c r="M52" s="310">
        <f t="shared" si="14"/>
        <v>2000000</v>
      </c>
      <c r="N52" s="310">
        <f t="shared" si="14"/>
        <v>0</v>
      </c>
      <c r="O52" s="310">
        <f t="shared" si="14"/>
        <v>2000000</v>
      </c>
      <c r="P52" s="310">
        <f t="shared" si="14"/>
        <v>0</v>
      </c>
      <c r="Q52" s="310">
        <f t="shared" si="14"/>
        <v>0</v>
      </c>
      <c r="R52" s="310">
        <f t="shared" si="14"/>
        <v>2000000</v>
      </c>
      <c r="S52" s="310">
        <f t="shared" si="14"/>
        <v>0</v>
      </c>
      <c r="T52" s="310">
        <f t="shared" si="14"/>
        <v>2000000</v>
      </c>
      <c r="U52" s="310">
        <f t="shared" si="14"/>
        <v>0</v>
      </c>
      <c r="V52" s="310">
        <f t="shared" si="14"/>
        <v>2000000</v>
      </c>
    </row>
    <row r="53" spans="1:22" ht="103.15" customHeight="1">
      <c r="A53" s="337"/>
      <c r="B53" s="300" t="s">
        <v>770</v>
      </c>
      <c r="C53" s="301">
        <v>2000000</v>
      </c>
      <c r="D53" s="308">
        <v>2000000</v>
      </c>
      <c r="E53" s="308">
        <v>2000000</v>
      </c>
      <c r="F53" s="308">
        <v>0</v>
      </c>
      <c r="G53" s="308">
        <f>'[6]Зведена (субвенції з ОБ) '!AW77</f>
        <v>0</v>
      </c>
      <c r="H53" s="308">
        <f>'[6]Зведена (субвенції з ОБ) '!AX77</f>
        <v>2000000</v>
      </c>
      <c r="I53" s="308">
        <f>'[6]Зведена (субвенції з ОБ) '!AY77</f>
        <v>0</v>
      </c>
      <c r="J53" s="308">
        <f>'[6]Зведена (субвенції з ОБ) '!AZ77</f>
        <v>2000000</v>
      </c>
      <c r="K53" s="308">
        <f>'[6]Зведена (субвенції з ОБ) '!BA77</f>
        <v>0</v>
      </c>
      <c r="L53" s="308">
        <f>'[6]Зведена (субвенції з ОБ) '!BB77</f>
        <v>0</v>
      </c>
      <c r="M53" s="308">
        <f>'[6]Зведена (субвенції з ОБ) '!BC77</f>
        <v>2000000</v>
      </c>
      <c r="N53" s="308">
        <f>'[6]Зведена (субвенції з ОБ) '!BD77</f>
        <v>0</v>
      </c>
      <c r="O53" s="308">
        <f>'[6]Зведена (субвенції з ОБ) '!BE77</f>
        <v>2000000</v>
      </c>
      <c r="P53" s="308">
        <f>'[6]Зведена (субвенції з ОБ) '!BF77</f>
        <v>0</v>
      </c>
      <c r="Q53" s="308">
        <f>'[6]Зведена (субвенції з ОБ) '!BG77</f>
        <v>0</v>
      </c>
      <c r="R53" s="308">
        <f>'[6]Зведена (субвенції з ОБ) '!BH77</f>
        <v>2000000</v>
      </c>
      <c r="S53" s="308">
        <f>'[6]Зведена (субвенції з ОБ) '!BI77</f>
        <v>0</v>
      </c>
      <c r="T53" s="308">
        <f>'[6]Зведена (субвенції з ОБ) '!BJ77</f>
        <v>2000000</v>
      </c>
      <c r="U53" s="308">
        <f>'[6]Зведена (субвенції з ОБ) '!BK77</f>
        <v>0</v>
      </c>
      <c r="V53" s="308">
        <f>'[6]Зведена (субвенції з ОБ) '!BL77</f>
        <v>2000000</v>
      </c>
    </row>
    <row r="54" spans="1:22" ht="61.15" customHeight="1">
      <c r="A54" s="303">
        <v>16</v>
      </c>
      <c r="B54" s="305" t="s">
        <v>826</v>
      </c>
      <c r="C54" s="298">
        <v>200000</v>
      </c>
      <c r="D54" s="310">
        <v>200000</v>
      </c>
      <c r="E54" s="310">
        <v>0</v>
      </c>
      <c r="F54" s="310">
        <v>200000</v>
      </c>
      <c r="G54" s="310">
        <f t="shared" ref="G54:V54" si="15">G55</f>
        <v>0</v>
      </c>
      <c r="H54" s="310">
        <f t="shared" si="15"/>
        <v>200000</v>
      </c>
      <c r="I54" s="310">
        <f t="shared" si="15"/>
        <v>0</v>
      </c>
      <c r="J54" s="310">
        <f t="shared" si="15"/>
        <v>0</v>
      </c>
      <c r="K54" s="310">
        <f t="shared" si="15"/>
        <v>200000</v>
      </c>
      <c r="L54" s="310">
        <f t="shared" si="15"/>
        <v>0</v>
      </c>
      <c r="M54" s="310">
        <f t="shared" si="15"/>
        <v>200000</v>
      </c>
      <c r="N54" s="310">
        <f t="shared" si="15"/>
        <v>0</v>
      </c>
      <c r="O54" s="310">
        <f t="shared" si="15"/>
        <v>0</v>
      </c>
      <c r="P54" s="310">
        <f t="shared" si="15"/>
        <v>200000</v>
      </c>
      <c r="Q54" s="310">
        <f t="shared" si="15"/>
        <v>0</v>
      </c>
      <c r="R54" s="310">
        <f t="shared" si="15"/>
        <v>200000</v>
      </c>
      <c r="S54" s="310">
        <f t="shared" si="15"/>
        <v>0</v>
      </c>
      <c r="T54" s="310">
        <f t="shared" si="15"/>
        <v>0</v>
      </c>
      <c r="U54" s="310">
        <f t="shared" si="15"/>
        <v>200000</v>
      </c>
      <c r="V54" s="310">
        <f t="shared" si="15"/>
        <v>200000</v>
      </c>
    </row>
    <row r="55" spans="1:22" ht="86.25" customHeight="1">
      <c r="A55" s="337"/>
      <c r="B55" s="300" t="s">
        <v>827</v>
      </c>
      <c r="C55" s="301">
        <v>200000</v>
      </c>
      <c r="D55" s="308">
        <v>200000</v>
      </c>
      <c r="E55" s="308">
        <v>0</v>
      </c>
      <c r="F55" s="308">
        <v>200000</v>
      </c>
      <c r="G55" s="308">
        <f>'[6]Зведена (субвенції з ОБ) '!AW166</f>
        <v>0</v>
      </c>
      <c r="H55" s="308">
        <f>'[6]Зведена (субвенції з ОБ) '!AX166</f>
        <v>200000</v>
      </c>
      <c r="I55" s="308">
        <f>'[6]Зведена (субвенції з ОБ) '!AY166</f>
        <v>0</v>
      </c>
      <c r="J55" s="308">
        <f>'[6]Зведена (субвенції з ОБ) '!AZ166</f>
        <v>0</v>
      </c>
      <c r="K55" s="308">
        <f>'[6]Зведена (субвенції з ОБ) '!BA166</f>
        <v>200000</v>
      </c>
      <c r="L55" s="308">
        <f>'[6]Зведена (субвенції з ОБ) '!BB166</f>
        <v>0</v>
      </c>
      <c r="M55" s="308">
        <f>'[6]Зведена (субвенції з ОБ) '!BC166</f>
        <v>200000</v>
      </c>
      <c r="N55" s="308">
        <f>'[6]Зведена (субвенції з ОБ) '!BD166</f>
        <v>0</v>
      </c>
      <c r="O55" s="308">
        <f>'[6]Зведена (субвенції з ОБ) '!BE166</f>
        <v>0</v>
      </c>
      <c r="P55" s="308">
        <f>'[6]Зведена (субвенції з ОБ) '!BF166</f>
        <v>200000</v>
      </c>
      <c r="Q55" s="308">
        <f>'[6]Зведена (субвенції з ОБ) '!BG166</f>
        <v>0</v>
      </c>
      <c r="R55" s="308">
        <f>'[6]Зведена (субвенції з ОБ) '!BH166</f>
        <v>200000</v>
      </c>
      <c r="S55" s="308">
        <f>'[6]Зведена (субвенції з ОБ) '!BI166</f>
        <v>0</v>
      </c>
      <c r="T55" s="308">
        <f>'[6]Зведена (субвенції з ОБ) '!BJ166</f>
        <v>0</v>
      </c>
      <c r="U55" s="308">
        <f>'[6]Зведена (субвенції з ОБ) '!BK166</f>
        <v>200000</v>
      </c>
      <c r="V55" s="308">
        <f>'[6]Зведена (субвенції з ОБ) '!BL166</f>
        <v>200000</v>
      </c>
    </row>
    <row r="56" spans="1:22" ht="62.45" customHeight="1">
      <c r="A56" s="303">
        <v>17</v>
      </c>
      <c r="B56" s="305" t="s">
        <v>771</v>
      </c>
      <c r="C56" s="298">
        <v>2000000</v>
      </c>
      <c r="D56" s="310">
        <v>2000000</v>
      </c>
      <c r="E56" s="310">
        <v>2000000</v>
      </c>
      <c r="F56" s="310">
        <v>0</v>
      </c>
      <c r="G56" s="310">
        <f t="shared" ref="G56:V56" si="16">G57</f>
        <v>0</v>
      </c>
      <c r="H56" s="310">
        <f t="shared" si="16"/>
        <v>2000000</v>
      </c>
      <c r="I56" s="310">
        <f t="shared" si="16"/>
        <v>0</v>
      </c>
      <c r="J56" s="310">
        <f t="shared" si="16"/>
        <v>2000000</v>
      </c>
      <c r="K56" s="310">
        <f t="shared" si="16"/>
        <v>0</v>
      </c>
      <c r="L56" s="310">
        <f t="shared" si="16"/>
        <v>0</v>
      </c>
      <c r="M56" s="310">
        <f t="shared" si="16"/>
        <v>2000000</v>
      </c>
      <c r="N56" s="310">
        <f t="shared" si="16"/>
        <v>0</v>
      </c>
      <c r="O56" s="310">
        <f t="shared" si="16"/>
        <v>2000000</v>
      </c>
      <c r="P56" s="310">
        <f t="shared" si="16"/>
        <v>0</v>
      </c>
      <c r="Q56" s="310">
        <f t="shared" si="16"/>
        <v>0</v>
      </c>
      <c r="R56" s="310">
        <f t="shared" si="16"/>
        <v>2000000</v>
      </c>
      <c r="S56" s="310">
        <f t="shared" si="16"/>
        <v>0</v>
      </c>
      <c r="T56" s="310">
        <f t="shared" si="16"/>
        <v>2000000</v>
      </c>
      <c r="U56" s="310">
        <f t="shared" si="16"/>
        <v>0</v>
      </c>
      <c r="V56" s="310">
        <f t="shared" si="16"/>
        <v>2000000</v>
      </c>
    </row>
    <row r="57" spans="1:22" ht="87" customHeight="1">
      <c r="A57" s="337"/>
      <c r="B57" s="300" t="s">
        <v>772</v>
      </c>
      <c r="C57" s="301">
        <v>2000000</v>
      </c>
      <c r="D57" s="308">
        <v>2000000</v>
      </c>
      <c r="E57" s="308">
        <v>2000000</v>
      </c>
      <c r="F57" s="308">
        <v>0</v>
      </c>
      <c r="G57" s="308">
        <f>'[6]Зведена (субвенції з ОБ) '!AW60</f>
        <v>0</v>
      </c>
      <c r="H57" s="308">
        <f>'[6]Зведена (субвенції з ОБ) '!AX60</f>
        <v>2000000</v>
      </c>
      <c r="I57" s="308">
        <f>'[6]Зведена (субвенції з ОБ) '!AY60</f>
        <v>0</v>
      </c>
      <c r="J57" s="308">
        <f>'[6]Зведена (субвенції з ОБ) '!AZ60</f>
        <v>2000000</v>
      </c>
      <c r="K57" s="308">
        <f>'[6]Зведена (субвенції з ОБ) '!BA60</f>
        <v>0</v>
      </c>
      <c r="L57" s="308">
        <f>'[6]Зведена (субвенції з ОБ) '!BB60</f>
        <v>0</v>
      </c>
      <c r="M57" s="308">
        <f>'[6]Зведена (субвенції з ОБ) '!BC60</f>
        <v>2000000</v>
      </c>
      <c r="N57" s="308">
        <f>'[6]Зведена (субвенції з ОБ) '!BD60</f>
        <v>0</v>
      </c>
      <c r="O57" s="308">
        <f>'[6]Зведена (субвенції з ОБ) '!BE60</f>
        <v>2000000</v>
      </c>
      <c r="P57" s="308">
        <f>'[6]Зведена (субвенції з ОБ) '!BF60</f>
        <v>0</v>
      </c>
      <c r="Q57" s="308">
        <f>'[6]Зведена (субвенції з ОБ) '!BG60</f>
        <v>0</v>
      </c>
      <c r="R57" s="308">
        <f>'[6]Зведена (субвенції з ОБ) '!BH60</f>
        <v>2000000</v>
      </c>
      <c r="S57" s="308">
        <f>'[6]Зведена (субвенції з ОБ) '!BI60</f>
        <v>0</v>
      </c>
      <c r="T57" s="308">
        <f>'[6]Зведена (субвенції з ОБ) '!BJ60</f>
        <v>2000000</v>
      </c>
      <c r="U57" s="308">
        <f>'[6]Зведена (субвенції з ОБ) '!BK60</f>
        <v>0</v>
      </c>
      <c r="V57" s="308">
        <f>'[6]Зведена (субвенції з ОБ) '!BL60</f>
        <v>2000000</v>
      </c>
    </row>
    <row r="58" spans="1:22" ht="59.45" customHeight="1">
      <c r="A58" s="303">
        <v>18</v>
      </c>
      <c r="B58" s="305" t="s">
        <v>828</v>
      </c>
      <c r="C58" s="298">
        <v>400000</v>
      </c>
      <c r="D58" s="310">
        <v>400000</v>
      </c>
      <c r="E58" s="310">
        <v>0</v>
      </c>
      <c r="F58" s="310">
        <v>400000</v>
      </c>
      <c r="G58" s="310">
        <f t="shared" ref="G58:V58" si="17">G59</f>
        <v>0</v>
      </c>
      <c r="H58" s="310">
        <f t="shared" si="17"/>
        <v>400000</v>
      </c>
      <c r="I58" s="310">
        <f t="shared" si="17"/>
        <v>0</v>
      </c>
      <c r="J58" s="310">
        <f t="shared" si="17"/>
        <v>0</v>
      </c>
      <c r="K58" s="310">
        <f t="shared" si="17"/>
        <v>400000</v>
      </c>
      <c r="L58" s="310">
        <f t="shared" si="17"/>
        <v>0</v>
      </c>
      <c r="M58" s="310">
        <f t="shared" si="17"/>
        <v>400000</v>
      </c>
      <c r="N58" s="310">
        <f t="shared" si="17"/>
        <v>0</v>
      </c>
      <c r="O58" s="310">
        <f t="shared" si="17"/>
        <v>0</v>
      </c>
      <c r="P58" s="310">
        <f t="shared" si="17"/>
        <v>400000</v>
      </c>
      <c r="Q58" s="310">
        <f t="shared" si="17"/>
        <v>0</v>
      </c>
      <c r="R58" s="310">
        <f t="shared" si="17"/>
        <v>400000</v>
      </c>
      <c r="S58" s="310">
        <f t="shared" si="17"/>
        <v>0</v>
      </c>
      <c r="T58" s="310">
        <f t="shared" si="17"/>
        <v>0</v>
      </c>
      <c r="U58" s="310">
        <f t="shared" si="17"/>
        <v>400000</v>
      </c>
      <c r="V58" s="310">
        <f t="shared" si="17"/>
        <v>400000</v>
      </c>
    </row>
    <row r="59" spans="1:22" ht="89.45" customHeight="1">
      <c r="A59" s="337"/>
      <c r="B59" s="300" t="s">
        <v>829</v>
      </c>
      <c r="C59" s="301">
        <v>400000</v>
      </c>
      <c r="D59" s="308">
        <v>400000</v>
      </c>
      <c r="E59" s="308">
        <v>0</v>
      </c>
      <c r="F59" s="308">
        <v>400000</v>
      </c>
      <c r="G59" s="308">
        <f>'[6]Зведена (субвенції з ОБ) '!AW168</f>
        <v>0</v>
      </c>
      <c r="H59" s="308">
        <f>'[6]Зведена (субвенції з ОБ) '!AX168</f>
        <v>400000</v>
      </c>
      <c r="I59" s="308">
        <f>'[6]Зведена (субвенції з ОБ) '!AY168</f>
        <v>0</v>
      </c>
      <c r="J59" s="308">
        <f>'[6]Зведена (субвенції з ОБ) '!AZ168</f>
        <v>0</v>
      </c>
      <c r="K59" s="308">
        <f>'[6]Зведена (субвенції з ОБ) '!BA168</f>
        <v>400000</v>
      </c>
      <c r="L59" s="308">
        <f>'[6]Зведена (субвенції з ОБ) '!BB168</f>
        <v>0</v>
      </c>
      <c r="M59" s="308">
        <f>'[6]Зведена (субвенції з ОБ) '!BC168</f>
        <v>400000</v>
      </c>
      <c r="N59" s="308">
        <f>'[6]Зведена (субвенції з ОБ) '!BD168</f>
        <v>0</v>
      </c>
      <c r="O59" s="308">
        <f>'[6]Зведена (субвенції з ОБ) '!BE168</f>
        <v>0</v>
      </c>
      <c r="P59" s="308">
        <f>'[6]Зведена (субвенції з ОБ) '!BF168</f>
        <v>400000</v>
      </c>
      <c r="Q59" s="308">
        <f>'[6]Зведена (субвенції з ОБ) '!BG168</f>
        <v>0</v>
      </c>
      <c r="R59" s="308">
        <f>'[6]Зведена (субвенції з ОБ) '!BH168</f>
        <v>400000</v>
      </c>
      <c r="S59" s="308">
        <f>'[6]Зведена (субвенції з ОБ) '!BI168</f>
        <v>0</v>
      </c>
      <c r="T59" s="308">
        <f>'[6]Зведена (субвенції з ОБ) '!BJ168</f>
        <v>0</v>
      </c>
      <c r="U59" s="308">
        <f>'[6]Зведена (субвенції з ОБ) '!BK168</f>
        <v>400000</v>
      </c>
      <c r="V59" s="308">
        <f>'[6]Зведена (субвенції з ОБ) '!BL168</f>
        <v>400000</v>
      </c>
    </row>
    <row r="60" spans="1:22" ht="54.6" customHeight="1">
      <c r="A60" s="303">
        <v>19</v>
      </c>
      <c r="B60" s="305" t="s">
        <v>773</v>
      </c>
      <c r="C60" s="298">
        <v>4000000</v>
      </c>
      <c r="D60" s="310">
        <v>4000000</v>
      </c>
      <c r="E60" s="310">
        <v>4000000</v>
      </c>
      <c r="F60" s="310">
        <v>0</v>
      </c>
      <c r="G60" s="310">
        <f t="shared" ref="G60:V60" si="18">G61</f>
        <v>0</v>
      </c>
      <c r="H60" s="310">
        <f t="shared" si="18"/>
        <v>4000000</v>
      </c>
      <c r="I60" s="310">
        <f t="shared" si="18"/>
        <v>0</v>
      </c>
      <c r="J60" s="310">
        <f t="shared" si="18"/>
        <v>4000000</v>
      </c>
      <c r="K60" s="310">
        <f t="shared" si="18"/>
        <v>0</v>
      </c>
      <c r="L60" s="310">
        <f t="shared" si="18"/>
        <v>0</v>
      </c>
      <c r="M60" s="310">
        <f t="shared" si="18"/>
        <v>4000000</v>
      </c>
      <c r="N60" s="310">
        <f t="shared" si="18"/>
        <v>0</v>
      </c>
      <c r="O60" s="310">
        <f t="shared" si="18"/>
        <v>4000000</v>
      </c>
      <c r="P60" s="310">
        <f t="shared" si="18"/>
        <v>0</v>
      </c>
      <c r="Q60" s="310">
        <f t="shared" si="18"/>
        <v>0</v>
      </c>
      <c r="R60" s="310">
        <f t="shared" si="18"/>
        <v>4000000</v>
      </c>
      <c r="S60" s="310">
        <f t="shared" si="18"/>
        <v>0</v>
      </c>
      <c r="T60" s="310">
        <f t="shared" si="18"/>
        <v>4000000</v>
      </c>
      <c r="U60" s="310">
        <f t="shared" si="18"/>
        <v>0</v>
      </c>
      <c r="V60" s="310">
        <f t="shared" si="18"/>
        <v>4000000</v>
      </c>
    </row>
    <row r="61" spans="1:22" ht="109.9" customHeight="1">
      <c r="A61" s="337"/>
      <c r="B61" s="300" t="s">
        <v>774</v>
      </c>
      <c r="C61" s="301">
        <v>4000000</v>
      </c>
      <c r="D61" s="308">
        <v>4000000</v>
      </c>
      <c r="E61" s="308">
        <v>4000000</v>
      </c>
      <c r="F61" s="308">
        <v>0</v>
      </c>
      <c r="G61" s="308">
        <f>'[6]Зведена (субвенції з ОБ) '!AW79</f>
        <v>0</v>
      </c>
      <c r="H61" s="308">
        <f>'[6]Зведена (субвенції з ОБ) '!AX79</f>
        <v>4000000</v>
      </c>
      <c r="I61" s="308">
        <f>'[6]Зведена (субвенції з ОБ) '!AY79</f>
        <v>0</v>
      </c>
      <c r="J61" s="308">
        <f>'[6]Зведена (субвенції з ОБ) '!AZ79</f>
        <v>4000000</v>
      </c>
      <c r="K61" s="308">
        <f>'[6]Зведена (субвенції з ОБ) '!BA79</f>
        <v>0</v>
      </c>
      <c r="L61" s="308">
        <f>'[6]Зведена (субвенції з ОБ) '!BB79</f>
        <v>0</v>
      </c>
      <c r="M61" s="308">
        <f>'[6]Зведена (субвенції з ОБ) '!BC79</f>
        <v>4000000</v>
      </c>
      <c r="N61" s="308">
        <f>'[6]Зведена (субвенції з ОБ) '!BD79</f>
        <v>0</v>
      </c>
      <c r="O61" s="308">
        <f>'[6]Зведена (субвенції з ОБ) '!BE79</f>
        <v>4000000</v>
      </c>
      <c r="P61" s="308">
        <f>'[6]Зведена (субвенції з ОБ) '!BF79</f>
        <v>0</v>
      </c>
      <c r="Q61" s="308">
        <f>'[6]Зведена (субвенції з ОБ) '!BG79</f>
        <v>0</v>
      </c>
      <c r="R61" s="308">
        <f>'[6]Зведена (субвенції з ОБ) '!BH79</f>
        <v>4000000</v>
      </c>
      <c r="S61" s="308">
        <f>'[6]Зведена (субвенції з ОБ) '!BI79</f>
        <v>0</v>
      </c>
      <c r="T61" s="308">
        <f>'[6]Зведена (субвенції з ОБ) '!BJ79</f>
        <v>4000000</v>
      </c>
      <c r="U61" s="308">
        <f>'[6]Зведена (субвенції з ОБ) '!BK79</f>
        <v>0</v>
      </c>
      <c r="V61" s="308">
        <f>'[6]Зведена (субвенції з ОБ) '!BL79</f>
        <v>4000000</v>
      </c>
    </row>
    <row r="62" spans="1:22" ht="56.45" customHeight="1">
      <c r="A62" s="303">
        <v>20</v>
      </c>
      <c r="B62" s="312" t="s">
        <v>830</v>
      </c>
      <c r="C62" s="298">
        <v>198000</v>
      </c>
      <c r="D62" s="310">
        <v>198000</v>
      </c>
      <c r="E62" s="310">
        <v>0</v>
      </c>
      <c r="F62" s="310">
        <v>198000</v>
      </c>
      <c r="G62" s="310">
        <f t="shared" ref="G62:V62" si="19">G63</f>
        <v>0</v>
      </c>
      <c r="H62" s="310">
        <f t="shared" si="19"/>
        <v>198000</v>
      </c>
      <c r="I62" s="310">
        <f t="shared" si="19"/>
        <v>0</v>
      </c>
      <c r="J62" s="310">
        <f t="shared" si="19"/>
        <v>0</v>
      </c>
      <c r="K62" s="310">
        <f t="shared" si="19"/>
        <v>198000</v>
      </c>
      <c r="L62" s="310">
        <f t="shared" si="19"/>
        <v>0</v>
      </c>
      <c r="M62" s="310">
        <f t="shared" si="19"/>
        <v>198000</v>
      </c>
      <c r="N62" s="310">
        <f t="shared" si="19"/>
        <v>0</v>
      </c>
      <c r="O62" s="310">
        <f t="shared" si="19"/>
        <v>0</v>
      </c>
      <c r="P62" s="310">
        <f t="shared" si="19"/>
        <v>198000</v>
      </c>
      <c r="Q62" s="310">
        <f t="shared" si="19"/>
        <v>0</v>
      </c>
      <c r="R62" s="310">
        <f t="shared" si="19"/>
        <v>198000</v>
      </c>
      <c r="S62" s="310">
        <f t="shared" si="19"/>
        <v>0</v>
      </c>
      <c r="T62" s="310">
        <f t="shared" si="19"/>
        <v>0</v>
      </c>
      <c r="U62" s="310">
        <f t="shared" si="19"/>
        <v>198000</v>
      </c>
      <c r="V62" s="310">
        <f t="shared" si="19"/>
        <v>198000</v>
      </c>
    </row>
    <row r="63" spans="1:22" ht="76.5" customHeight="1">
      <c r="A63" s="337"/>
      <c r="B63" s="331" t="s">
        <v>831</v>
      </c>
      <c r="C63" s="301">
        <v>198000</v>
      </c>
      <c r="D63" s="308">
        <v>198000</v>
      </c>
      <c r="E63" s="308">
        <v>0</v>
      </c>
      <c r="F63" s="308">
        <v>198000</v>
      </c>
      <c r="G63" s="308">
        <f>'[6]Зведена (субвенції з ОБ) '!AW130</f>
        <v>0</v>
      </c>
      <c r="H63" s="308">
        <f>'[6]Зведена (субвенції з ОБ) '!AX130</f>
        <v>198000</v>
      </c>
      <c r="I63" s="308">
        <f>'[6]Зведена (субвенції з ОБ) '!AY130</f>
        <v>0</v>
      </c>
      <c r="J63" s="308">
        <f>'[6]Зведена (субвенції з ОБ) '!AZ130</f>
        <v>0</v>
      </c>
      <c r="K63" s="308">
        <f>'[6]Зведена (субвенції з ОБ) '!BA130</f>
        <v>198000</v>
      </c>
      <c r="L63" s="308">
        <f>'[6]Зведена (субвенції з ОБ) '!BB130</f>
        <v>0</v>
      </c>
      <c r="M63" s="308">
        <f>'[6]Зведена (субвенції з ОБ) '!BC130</f>
        <v>198000</v>
      </c>
      <c r="N63" s="308">
        <f>'[6]Зведена (субвенції з ОБ) '!BD130</f>
        <v>0</v>
      </c>
      <c r="O63" s="308">
        <f>'[6]Зведена (субвенції з ОБ) '!BE130</f>
        <v>0</v>
      </c>
      <c r="P63" s="308">
        <f>'[6]Зведена (субвенції з ОБ) '!BF130</f>
        <v>198000</v>
      </c>
      <c r="Q63" s="308">
        <f>'[6]Зведена (субвенції з ОБ) '!BG130</f>
        <v>0</v>
      </c>
      <c r="R63" s="308">
        <f>'[6]Зведена (субвенції з ОБ) '!BH130</f>
        <v>198000</v>
      </c>
      <c r="S63" s="308">
        <f>'[6]Зведена (субвенції з ОБ) '!BI130</f>
        <v>0</v>
      </c>
      <c r="T63" s="308">
        <f>'[6]Зведена (субвенції з ОБ) '!BJ130</f>
        <v>0</v>
      </c>
      <c r="U63" s="308">
        <f>'[6]Зведена (субвенції з ОБ) '!BK130</f>
        <v>198000</v>
      </c>
      <c r="V63" s="308">
        <f>'[6]Зведена (субвенції з ОБ) '!BL130</f>
        <v>198000</v>
      </c>
    </row>
    <row r="64" spans="1:22" ht="48" customHeight="1">
      <c r="A64" s="303">
        <v>21</v>
      </c>
      <c r="B64" s="297" t="s">
        <v>832</v>
      </c>
      <c r="C64" s="298">
        <v>2700000</v>
      </c>
      <c r="D64" s="310">
        <v>2700000</v>
      </c>
      <c r="E64" s="310">
        <v>1700000</v>
      </c>
      <c r="F64" s="310">
        <v>1000000</v>
      </c>
      <c r="G64" s="310">
        <f t="shared" ref="G64:V64" si="20">G65+G66</f>
        <v>0</v>
      </c>
      <c r="H64" s="310">
        <f t="shared" si="20"/>
        <v>2700000</v>
      </c>
      <c r="I64" s="310">
        <f t="shared" si="20"/>
        <v>0</v>
      </c>
      <c r="J64" s="310">
        <f t="shared" si="20"/>
        <v>1700000</v>
      </c>
      <c r="K64" s="310">
        <f t="shared" si="20"/>
        <v>1000000</v>
      </c>
      <c r="L64" s="310">
        <f t="shared" si="20"/>
        <v>0</v>
      </c>
      <c r="M64" s="310">
        <f t="shared" si="20"/>
        <v>2700000</v>
      </c>
      <c r="N64" s="310">
        <f t="shared" si="20"/>
        <v>0</v>
      </c>
      <c r="O64" s="310">
        <f t="shared" si="20"/>
        <v>1700000</v>
      </c>
      <c r="P64" s="310">
        <f t="shared" si="20"/>
        <v>1000000</v>
      </c>
      <c r="Q64" s="310">
        <f t="shared" si="20"/>
        <v>0</v>
      </c>
      <c r="R64" s="310">
        <f t="shared" si="20"/>
        <v>2700000</v>
      </c>
      <c r="S64" s="310">
        <f t="shared" si="20"/>
        <v>0</v>
      </c>
      <c r="T64" s="310">
        <f t="shared" si="20"/>
        <v>1700000</v>
      </c>
      <c r="U64" s="310">
        <f t="shared" si="20"/>
        <v>1000000</v>
      </c>
      <c r="V64" s="310">
        <f t="shared" si="20"/>
        <v>2700000</v>
      </c>
    </row>
    <row r="65" spans="1:22" ht="108.6" customHeight="1">
      <c r="A65" s="337"/>
      <c r="B65" s="304" t="s">
        <v>775</v>
      </c>
      <c r="C65" s="301">
        <v>1700000</v>
      </c>
      <c r="D65" s="308">
        <v>1700000</v>
      </c>
      <c r="E65" s="308">
        <v>1700000</v>
      </c>
      <c r="F65" s="308">
        <v>0</v>
      </c>
      <c r="G65" s="308">
        <f>'[6]Зведена (субвенції з ОБ) '!AW159</f>
        <v>0</v>
      </c>
      <c r="H65" s="308">
        <f>'[6]Зведена (субвенції з ОБ) '!AX159</f>
        <v>1700000</v>
      </c>
      <c r="I65" s="308">
        <f>'[6]Зведена (субвенції з ОБ) '!AY159</f>
        <v>0</v>
      </c>
      <c r="J65" s="308">
        <f>'[6]Зведена (субвенції з ОБ) '!AZ159</f>
        <v>1700000</v>
      </c>
      <c r="K65" s="308">
        <f>'[6]Зведена (субвенції з ОБ) '!BA159</f>
        <v>0</v>
      </c>
      <c r="L65" s="308">
        <f>'[6]Зведена (субвенції з ОБ) '!BB159</f>
        <v>0</v>
      </c>
      <c r="M65" s="308">
        <f>'[6]Зведена (субвенції з ОБ) '!BC159</f>
        <v>1700000</v>
      </c>
      <c r="N65" s="308">
        <f>'[6]Зведена (субвенції з ОБ) '!BD159</f>
        <v>0</v>
      </c>
      <c r="O65" s="308">
        <f>'[6]Зведена (субвенції з ОБ) '!BE159</f>
        <v>1700000</v>
      </c>
      <c r="P65" s="308">
        <f>'[6]Зведена (субвенції з ОБ) '!BF159</f>
        <v>0</v>
      </c>
      <c r="Q65" s="308">
        <f>'[6]Зведена (субвенції з ОБ) '!BG159</f>
        <v>0</v>
      </c>
      <c r="R65" s="308">
        <f>'[6]Зведена (субвенції з ОБ) '!BH159</f>
        <v>1700000</v>
      </c>
      <c r="S65" s="308">
        <f>'[6]Зведена (субвенції з ОБ) '!BI159</f>
        <v>0</v>
      </c>
      <c r="T65" s="308">
        <f>'[6]Зведена (субвенції з ОБ) '!BJ159</f>
        <v>1700000</v>
      </c>
      <c r="U65" s="308">
        <f>'[6]Зведена (субвенції з ОБ) '!BK159</f>
        <v>0</v>
      </c>
      <c r="V65" s="308">
        <f>'[6]Зведена (субвенції з ОБ) '!BL159</f>
        <v>1700000</v>
      </c>
    </row>
    <row r="66" spans="1:22" ht="79.150000000000006" customHeight="1">
      <c r="A66" s="337"/>
      <c r="B66" s="300" t="s">
        <v>833</v>
      </c>
      <c r="C66" s="301">
        <v>1000000</v>
      </c>
      <c r="D66" s="308">
        <v>1000000</v>
      </c>
      <c r="E66" s="308">
        <v>0</v>
      </c>
      <c r="F66" s="308">
        <v>1000000</v>
      </c>
      <c r="G66" s="308">
        <f>'[6]Зведена (субвенції з ОБ) '!AW12</f>
        <v>0</v>
      </c>
      <c r="H66" s="308">
        <f>'[6]Зведена (субвенції з ОБ) '!AX12</f>
        <v>1000000</v>
      </c>
      <c r="I66" s="308">
        <f>'[6]Зведена (субвенції з ОБ) '!AY12</f>
        <v>0</v>
      </c>
      <c r="J66" s="308">
        <f>'[6]Зведена (субвенції з ОБ) '!AZ12</f>
        <v>0</v>
      </c>
      <c r="K66" s="308">
        <f>'[6]Зведена (субвенції з ОБ) '!BA12</f>
        <v>1000000</v>
      </c>
      <c r="L66" s="308">
        <f>'[6]Зведена (субвенції з ОБ) '!BB12</f>
        <v>0</v>
      </c>
      <c r="M66" s="308">
        <f>'[6]Зведена (субвенції з ОБ) '!BC12</f>
        <v>1000000</v>
      </c>
      <c r="N66" s="308">
        <f>'[6]Зведена (субвенції з ОБ) '!BD12</f>
        <v>0</v>
      </c>
      <c r="O66" s="308">
        <f>'[6]Зведена (субвенції з ОБ) '!BE12</f>
        <v>0</v>
      </c>
      <c r="P66" s="308">
        <f>'[6]Зведена (субвенції з ОБ) '!BF12</f>
        <v>1000000</v>
      </c>
      <c r="Q66" s="308">
        <f>'[6]Зведена (субвенції з ОБ) '!BG12</f>
        <v>0</v>
      </c>
      <c r="R66" s="308">
        <f>'[6]Зведена (субвенції з ОБ) '!BH12</f>
        <v>1000000</v>
      </c>
      <c r="S66" s="308">
        <f>'[6]Зведена (субвенції з ОБ) '!BI12</f>
        <v>0</v>
      </c>
      <c r="T66" s="308">
        <f>'[6]Зведена (субвенції з ОБ) '!BJ12</f>
        <v>0</v>
      </c>
      <c r="U66" s="308">
        <f>'[6]Зведена (субвенції з ОБ) '!BK12</f>
        <v>1000000</v>
      </c>
      <c r="V66" s="308">
        <f>'[6]Зведена (субвенції з ОБ) '!BL12</f>
        <v>1000000</v>
      </c>
    </row>
    <row r="67" spans="1:22" ht="54.6" customHeight="1">
      <c r="A67" s="303">
        <v>22</v>
      </c>
      <c r="B67" s="312" t="s">
        <v>776</v>
      </c>
      <c r="C67" s="298">
        <v>6490000</v>
      </c>
      <c r="D67" s="310">
        <v>6490000</v>
      </c>
      <c r="E67" s="310">
        <v>5490000</v>
      </c>
      <c r="F67" s="310">
        <v>1000000</v>
      </c>
      <c r="G67" s="310">
        <f t="shared" ref="G67:V67" si="21">G68+G69+G70+G71</f>
        <v>0</v>
      </c>
      <c r="H67" s="310">
        <f t="shared" si="21"/>
        <v>6490000</v>
      </c>
      <c r="I67" s="310">
        <f t="shared" si="21"/>
        <v>0</v>
      </c>
      <c r="J67" s="310">
        <f t="shared" si="21"/>
        <v>5490000</v>
      </c>
      <c r="K67" s="310">
        <f t="shared" si="21"/>
        <v>1000000</v>
      </c>
      <c r="L67" s="310">
        <f t="shared" si="21"/>
        <v>0</v>
      </c>
      <c r="M67" s="310">
        <f t="shared" si="21"/>
        <v>6490000</v>
      </c>
      <c r="N67" s="310">
        <f t="shared" si="21"/>
        <v>0</v>
      </c>
      <c r="O67" s="310">
        <f t="shared" si="21"/>
        <v>5490000</v>
      </c>
      <c r="P67" s="310">
        <f t="shared" si="21"/>
        <v>1000000</v>
      </c>
      <c r="Q67" s="310">
        <f t="shared" si="21"/>
        <v>0</v>
      </c>
      <c r="R67" s="310">
        <f t="shared" si="21"/>
        <v>6490000</v>
      </c>
      <c r="S67" s="310">
        <f t="shared" si="21"/>
        <v>0</v>
      </c>
      <c r="T67" s="310">
        <f t="shared" si="21"/>
        <v>5490000</v>
      </c>
      <c r="U67" s="310">
        <f t="shared" si="21"/>
        <v>1000000</v>
      </c>
      <c r="V67" s="310">
        <f t="shared" si="21"/>
        <v>6490000</v>
      </c>
    </row>
    <row r="68" spans="1:22" ht="145.9" customHeight="1">
      <c r="A68" s="337"/>
      <c r="B68" s="71" t="s">
        <v>777</v>
      </c>
      <c r="C68" s="301">
        <v>1500000</v>
      </c>
      <c r="D68" s="308">
        <v>1500000</v>
      </c>
      <c r="E68" s="308">
        <v>1500000</v>
      </c>
      <c r="F68" s="308">
        <v>0</v>
      </c>
      <c r="G68" s="308">
        <f>'[6]Зведена (субвенції з ОБ) '!AW144</f>
        <v>0</v>
      </c>
      <c r="H68" s="308">
        <f>'[6]Зведена (субвенції з ОБ) '!AX144</f>
        <v>1500000</v>
      </c>
      <c r="I68" s="308">
        <f>'[6]Зведена (субвенції з ОБ) '!AY144</f>
        <v>0</v>
      </c>
      <c r="J68" s="308">
        <f>'[6]Зведена (субвенції з ОБ) '!AZ144</f>
        <v>1500000</v>
      </c>
      <c r="K68" s="308">
        <f>'[6]Зведена (субвенції з ОБ) '!BA144</f>
        <v>0</v>
      </c>
      <c r="L68" s="308">
        <f>'[6]Зведена (субвенції з ОБ) '!BB144</f>
        <v>0</v>
      </c>
      <c r="M68" s="308">
        <f>'[6]Зведена (субвенції з ОБ) '!BC144</f>
        <v>1500000</v>
      </c>
      <c r="N68" s="308">
        <f>'[6]Зведена (субвенції з ОБ) '!BD144</f>
        <v>0</v>
      </c>
      <c r="O68" s="308">
        <f>'[6]Зведена (субвенції з ОБ) '!BE144</f>
        <v>1500000</v>
      </c>
      <c r="P68" s="308">
        <f>'[6]Зведена (субвенції з ОБ) '!BF144</f>
        <v>0</v>
      </c>
      <c r="Q68" s="308">
        <f>'[6]Зведена (субвенції з ОБ) '!BG144</f>
        <v>0</v>
      </c>
      <c r="R68" s="308">
        <f>'[6]Зведена (субвенції з ОБ) '!BH144</f>
        <v>1500000</v>
      </c>
      <c r="S68" s="308">
        <f>'[6]Зведена (субвенції з ОБ) '!BI144</f>
        <v>0</v>
      </c>
      <c r="T68" s="308">
        <f>'[6]Зведена (субвенції з ОБ) '!BJ144</f>
        <v>1500000</v>
      </c>
      <c r="U68" s="308">
        <f>'[6]Зведена (субвенції з ОБ) '!BK144</f>
        <v>0</v>
      </c>
      <c r="V68" s="308">
        <f>'[6]Зведена (субвенції з ОБ) '!BL144</f>
        <v>1500000</v>
      </c>
    </row>
    <row r="69" spans="1:22" ht="105.6" customHeight="1">
      <c r="A69" s="337"/>
      <c r="B69" s="300" t="s">
        <v>778</v>
      </c>
      <c r="C69" s="301">
        <v>1000000</v>
      </c>
      <c r="D69" s="308">
        <v>1000000</v>
      </c>
      <c r="E69" s="308">
        <v>1000000</v>
      </c>
      <c r="F69" s="308">
        <v>0</v>
      </c>
      <c r="G69" s="308">
        <f>'[6]Зведена (субвенції з ОБ) '!AW25</f>
        <v>0</v>
      </c>
      <c r="H69" s="308">
        <f>'[6]Зведена (субвенції з ОБ) '!AX25</f>
        <v>1000000</v>
      </c>
      <c r="I69" s="308">
        <f>'[6]Зведена (субвенції з ОБ) '!AY25</f>
        <v>0</v>
      </c>
      <c r="J69" s="308">
        <f>'[6]Зведена (субвенції з ОБ) '!AZ25</f>
        <v>1000000</v>
      </c>
      <c r="K69" s="308">
        <f>'[6]Зведена (субвенції з ОБ) '!BA25</f>
        <v>0</v>
      </c>
      <c r="L69" s="308">
        <f>'[6]Зведена (субвенції з ОБ) '!BB25</f>
        <v>0</v>
      </c>
      <c r="M69" s="308">
        <f>'[6]Зведена (субвенції з ОБ) '!BC25</f>
        <v>1000000</v>
      </c>
      <c r="N69" s="308">
        <f>'[6]Зведена (субвенції з ОБ) '!BD25</f>
        <v>0</v>
      </c>
      <c r="O69" s="308">
        <f>'[6]Зведена (субвенції з ОБ) '!BE25</f>
        <v>1000000</v>
      </c>
      <c r="P69" s="308">
        <f>'[6]Зведена (субвенції з ОБ) '!BF25</f>
        <v>0</v>
      </c>
      <c r="Q69" s="308">
        <f>'[6]Зведена (субвенції з ОБ) '!BG25</f>
        <v>0</v>
      </c>
      <c r="R69" s="308">
        <f>'[6]Зведена (субвенції з ОБ) '!BH25</f>
        <v>1000000</v>
      </c>
      <c r="S69" s="308">
        <f>'[6]Зведена (субвенції з ОБ) '!BI25</f>
        <v>0</v>
      </c>
      <c r="T69" s="308">
        <f>'[6]Зведена (субвенції з ОБ) '!BJ25</f>
        <v>1000000</v>
      </c>
      <c r="U69" s="308">
        <f>'[6]Зведена (субвенції з ОБ) '!BK25</f>
        <v>0</v>
      </c>
      <c r="V69" s="308">
        <f>'[6]Зведена (субвенції з ОБ) '!BL25</f>
        <v>1000000</v>
      </c>
    </row>
    <row r="70" spans="1:22" ht="93.6" customHeight="1">
      <c r="A70" s="337"/>
      <c r="B70" s="300" t="s">
        <v>779</v>
      </c>
      <c r="C70" s="301">
        <v>3000000</v>
      </c>
      <c r="D70" s="308">
        <v>3000000</v>
      </c>
      <c r="E70" s="308">
        <v>2000000</v>
      </c>
      <c r="F70" s="308">
        <v>1000000</v>
      </c>
      <c r="G70" s="308">
        <f>'[6]Зведена (субвенції з ОБ) '!AW26</f>
        <v>0</v>
      </c>
      <c r="H70" s="308">
        <f>'[6]Зведена (субвенції з ОБ) '!AX26</f>
        <v>3000000</v>
      </c>
      <c r="I70" s="308">
        <f>'[6]Зведена (субвенції з ОБ) '!AY26</f>
        <v>0</v>
      </c>
      <c r="J70" s="308">
        <f>'[6]Зведена (субвенції з ОБ) '!AZ26</f>
        <v>2000000</v>
      </c>
      <c r="K70" s="308">
        <f>'[6]Зведена (субвенції з ОБ) '!BA26</f>
        <v>1000000</v>
      </c>
      <c r="L70" s="308">
        <f>'[6]Зведена (субвенції з ОБ) '!BB26</f>
        <v>0</v>
      </c>
      <c r="M70" s="308">
        <f>'[6]Зведена (субвенції з ОБ) '!BC26</f>
        <v>3000000</v>
      </c>
      <c r="N70" s="308">
        <f>'[6]Зведена (субвенції з ОБ) '!BD26</f>
        <v>0</v>
      </c>
      <c r="O70" s="308">
        <f>'[6]Зведена (субвенції з ОБ) '!BE26</f>
        <v>2000000</v>
      </c>
      <c r="P70" s="308">
        <f>'[6]Зведена (субвенції з ОБ) '!BF26</f>
        <v>1000000</v>
      </c>
      <c r="Q70" s="308">
        <f>'[6]Зведена (субвенції з ОБ) '!BG26</f>
        <v>0</v>
      </c>
      <c r="R70" s="308">
        <f>'[6]Зведена (субвенції з ОБ) '!BH26</f>
        <v>3000000</v>
      </c>
      <c r="S70" s="308">
        <f>'[6]Зведена (субвенції з ОБ) '!BI26</f>
        <v>0</v>
      </c>
      <c r="T70" s="308">
        <f>'[6]Зведена (субвенції з ОБ) '!BJ26</f>
        <v>2000000</v>
      </c>
      <c r="U70" s="308">
        <f>'[6]Зведена (субвенції з ОБ) '!BK26</f>
        <v>1000000</v>
      </c>
      <c r="V70" s="308">
        <f>'[6]Зведена (субвенції з ОБ) '!BL26</f>
        <v>3000000</v>
      </c>
    </row>
    <row r="71" spans="1:22" ht="132.6" customHeight="1">
      <c r="A71" s="337"/>
      <c r="B71" s="300" t="s">
        <v>834</v>
      </c>
      <c r="C71" s="301">
        <v>990000</v>
      </c>
      <c r="D71" s="308">
        <v>990000</v>
      </c>
      <c r="E71" s="308">
        <v>990000</v>
      </c>
      <c r="F71" s="308">
        <v>0</v>
      </c>
      <c r="G71" s="308">
        <f>'[6]Зведена (субвенції з ОБ) '!AW133</f>
        <v>0</v>
      </c>
      <c r="H71" s="308">
        <f>'[6]Зведена (субвенції з ОБ) '!AX133</f>
        <v>990000</v>
      </c>
      <c r="I71" s="308">
        <f>'[6]Зведена (субвенції з ОБ) '!AY133</f>
        <v>0</v>
      </c>
      <c r="J71" s="308">
        <f>'[6]Зведена (субвенції з ОБ) '!AZ133</f>
        <v>990000</v>
      </c>
      <c r="K71" s="308">
        <f>'[6]Зведена (субвенції з ОБ) '!BA133</f>
        <v>0</v>
      </c>
      <c r="L71" s="308">
        <f>'[6]Зведена (субвенції з ОБ) '!BB133</f>
        <v>0</v>
      </c>
      <c r="M71" s="308">
        <f>'[6]Зведена (субвенції з ОБ) '!BC133</f>
        <v>990000</v>
      </c>
      <c r="N71" s="308">
        <f>'[6]Зведена (субвенції з ОБ) '!BD133</f>
        <v>0</v>
      </c>
      <c r="O71" s="308">
        <f>'[6]Зведена (субвенції з ОБ) '!BE133</f>
        <v>990000</v>
      </c>
      <c r="P71" s="308">
        <f>'[6]Зведена (субвенції з ОБ) '!BF133</f>
        <v>0</v>
      </c>
      <c r="Q71" s="308">
        <f>'[6]Зведена (субвенції з ОБ) '!BG133</f>
        <v>0</v>
      </c>
      <c r="R71" s="308">
        <f>'[6]Зведена (субвенції з ОБ) '!BH133</f>
        <v>990000</v>
      </c>
      <c r="S71" s="308">
        <f>'[6]Зведена (субвенції з ОБ) '!BI133</f>
        <v>0</v>
      </c>
      <c r="T71" s="308">
        <f>'[6]Зведена (субвенції з ОБ) '!BJ133</f>
        <v>990000</v>
      </c>
      <c r="U71" s="308">
        <f>'[6]Зведена (субвенції з ОБ) '!BK133</f>
        <v>0</v>
      </c>
      <c r="V71" s="308">
        <f>'[6]Зведена (субвенції з ОБ) '!BL133</f>
        <v>990000</v>
      </c>
    </row>
    <row r="72" spans="1:22" ht="46.15" customHeight="1">
      <c r="A72" s="303">
        <v>23</v>
      </c>
      <c r="B72" s="332" t="s">
        <v>835</v>
      </c>
      <c r="C72" s="298">
        <v>400000</v>
      </c>
      <c r="D72" s="310">
        <v>400000</v>
      </c>
      <c r="E72" s="310">
        <v>0</v>
      </c>
      <c r="F72" s="310">
        <v>400000</v>
      </c>
      <c r="G72" s="310">
        <f t="shared" ref="G72:V72" si="22">G73</f>
        <v>0</v>
      </c>
      <c r="H72" s="310">
        <f t="shared" si="22"/>
        <v>400000</v>
      </c>
      <c r="I72" s="310">
        <f t="shared" si="22"/>
        <v>0</v>
      </c>
      <c r="J72" s="310">
        <f t="shared" si="22"/>
        <v>0</v>
      </c>
      <c r="K72" s="310">
        <f t="shared" si="22"/>
        <v>400000</v>
      </c>
      <c r="L72" s="310">
        <f t="shared" si="22"/>
        <v>0</v>
      </c>
      <c r="M72" s="310">
        <f t="shared" si="22"/>
        <v>400000</v>
      </c>
      <c r="N72" s="310">
        <f t="shared" si="22"/>
        <v>0</v>
      </c>
      <c r="O72" s="310">
        <f t="shared" si="22"/>
        <v>0</v>
      </c>
      <c r="P72" s="310">
        <f t="shared" si="22"/>
        <v>400000</v>
      </c>
      <c r="Q72" s="310">
        <f t="shared" si="22"/>
        <v>0</v>
      </c>
      <c r="R72" s="310">
        <f t="shared" si="22"/>
        <v>400000</v>
      </c>
      <c r="S72" s="310">
        <f t="shared" si="22"/>
        <v>0</v>
      </c>
      <c r="T72" s="310">
        <f t="shared" si="22"/>
        <v>0</v>
      </c>
      <c r="U72" s="310">
        <f t="shared" si="22"/>
        <v>400000</v>
      </c>
      <c r="V72" s="310">
        <f t="shared" si="22"/>
        <v>400000</v>
      </c>
    </row>
    <row r="73" spans="1:22" ht="94.9" customHeight="1">
      <c r="A73" s="337"/>
      <c r="B73" s="71" t="s">
        <v>836</v>
      </c>
      <c r="C73" s="301">
        <v>400000</v>
      </c>
      <c r="D73" s="308">
        <v>400000</v>
      </c>
      <c r="E73" s="308">
        <v>0</v>
      </c>
      <c r="F73" s="308">
        <v>400000</v>
      </c>
      <c r="G73" s="308">
        <f>'[6]Зведена (субвенції з ОБ) '!AW43</f>
        <v>0</v>
      </c>
      <c r="H73" s="308">
        <f>'[6]Зведена (субвенції з ОБ) '!AX43</f>
        <v>400000</v>
      </c>
      <c r="I73" s="308">
        <f>'[6]Зведена (субвенції з ОБ) '!AY43</f>
        <v>0</v>
      </c>
      <c r="J73" s="308">
        <f>'[6]Зведена (субвенції з ОБ) '!AZ43</f>
        <v>0</v>
      </c>
      <c r="K73" s="308">
        <f>'[6]Зведена (субвенції з ОБ) '!BA43</f>
        <v>400000</v>
      </c>
      <c r="L73" s="308">
        <f>'[6]Зведена (субвенції з ОБ) '!BB43</f>
        <v>0</v>
      </c>
      <c r="M73" s="308">
        <f>'[6]Зведена (субвенції з ОБ) '!BC43</f>
        <v>400000</v>
      </c>
      <c r="N73" s="308">
        <f>'[6]Зведена (субвенції з ОБ) '!BD43</f>
        <v>0</v>
      </c>
      <c r="O73" s="308">
        <f>'[6]Зведена (субвенції з ОБ) '!BE43</f>
        <v>0</v>
      </c>
      <c r="P73" s="308">
        <f>'[6]Зведена (субвенції з ОБ) '!BF43</f>
        <v>400000</v>
      </c>
      <c r="Q73" s="308">
        <f>'[6]Зведена (субвенції з ОБ) '!BG43</f>
        <v>0</v>
      </c>
      <c r="R73" s="308">
        <f>'[6]Зведена (субвенції з ОБ) '!BH43</f>
        <v>400000</v>
      </c>
      <c r="S73" s="308">
        <f>'[6]Зведена (субвенції з ОБ) '!BI43</f>
        <v>0</v>
      </c>
      <c r="T73" s="308">
        <f>'[6]Зведена (субвенції з ОБ) '!BJ43</f>
        <v>0</v>
      </c>
      <c r="U73" s="308">
        <f>'[6]Зведена (субвенції з ОБ) '!BK43</f>
        <v>400000</v>
      </c>
      <c r="V73" s="308">
        <f>'[6]Зведена (субвенції з ОБ) '!BL43</f>
        <v>400000</v>
      </c>
    </row>
    <row r="74" spans="1:22" ht="46.15" customHeight="1">
      <c r="A74" s="303">
        <v>24</v>
      </c>
      <c r="B74" s="311" t="s">
        <v>780</v>
      </c>
      <c r="C74" s="298">
        <v>200000</v>
      </c>
      <c r="D74" s="310">
        <v>200000</v>
      </c>
      <c r="E74" s="310">
        <v>0</v>
      </c>
      <c r="F74" s="310">
        <v>200000</v>
      </c>
      <c r="G74" s="310">
        <f t="shared" ref="G74:V74" si="23">G75</f>
        <v>0</v>
      </c>
      <c r="H74" s="310">
        <f t="shared" si="23"/>
        <v>200000</v>
      </c>
      <c r="I74" s="310">
        <f t="shared" si="23"/>
        <v>0</v>
      </c>
      <c r="J74" s="310">
        <f t="shared" si="23"/>
        <v>0</v>
      </c>
      <c r="K74" s="310">
        <f t="shared" si="23"/>
        <v>200000</v>
      </c>
      <c r="L74" s="310">
        <f t="shared" si="23"/>
        <v>0</v>
      </c>
      <c r="M74" s="310">
        <f t="shared" si="23"/>
        <v>200000</v>
      </c>
      <c r="N74" s="310">
        <f t="shared" si="23"/>
        <v>0</v>
      </c>
      <c r="O74" s="310">
        <f t="shared" si="23"/>
        <v>0</v>
      </c>
      <c r="P74" s="310">
        <f t="shared" si="23"/>
        <v>200000</v>
      </c>
      <c r="Q74" s="310">
        <f t="shared" si="23"/>
        <v>0</v>
      </c>
      <c r="R74" s="310">
        <f t="shared" si="23"/>
        <v>200000</v>
      </c>
      <c r="S74" s="310">
        <f t="shared" si="23"/>
        <v>0</v>
      </c>
      <c r="T74" s="310">
        <f t="shared" si="23"/>
        <v>0</v>
      </c>
      <c r="U74" s="310">
        <f t="shared" si="23"/>
        <v>200000</v>
      </c>
      <c r="V74" s="310">
        <f t="shared" si="23"/>
        <v>200000</v>
      </c>
    </row>
    <row r="75" spans="1:22" ht="76.150000000000006" customHeight="1">
      <c r="A75" s="337"/>
      <c r="B75" s="71" t="s">
        <v>837</v>
      </c>
      <c r="C75" s="301">
        <v>200000</v>
      </c>
      <c r="D75" s="308">
        <v>200000</v>
      </c>
      <c r="E75" s="308">
        <v>0</v>
      </c>
      <c r="F75" s="308">
        <v>200000</v>
      </c>
      <c r="G75" s="308">
        <f>'[6]Зведена (субвенції з ОБ) '!AW20</f>
        <v>0</v>
      </c>
      <c r="H75" s="308">
        <f>'[6]Зведена (субвенції з ОБ) '!AX20</f>
        <v>200000</v>
      </c>
      <c r="I75" s="308">
        <f>'[6]Зведена (субвенції з ОБ) '!AY20</f>
        <v>0</v>
      </c>
      <c r="J75" s="308">
        <f>'[6]Зведена (субвенції з ОБ) '!AZ20</f>
        <v>0</v>
      </c>
      <c r="K75" s="308">
        <f>'[6]Зведена (субвенції з ОБ) '!BA20</f>
        <v>200000</v>
      </c>
      <c r="L75" s="308">
        <f>'[6]Зведена (субвенції з ОБ) '!BB20</f>
        <v>0</v>
      </c>
      <c r="M75" s="308">
        <f>'[6]Зведена (субвенції з ОБ) '!BC20</f>
        <v>200000</v>
      </c>
      <c r="N75" s="308">
        <f>'[6]Зведена (субвенції з ОБ) '!BD20</f>
        <v>0</v>
      </c>
      <c r="O75" s="308">
        <f>'[6]Зведена (субвенції з ОБ) '!BE20</f>
        <v>0</v>
      </c>
      <c r="P75" s="308">
        <f>'[6]Зведена (субвенції з ОБ) '!BF20</f>
        <v>200000</v>
      </c>
      <c r="Q75" s="308">
        <f>'[6]Зведена (субвенції з ОБ) '!BG20</f>
        <v>0</v>
      </c>
      <c r="R75" s="308">
        <f>'[6]Зведена (субвенції з ОБ) '!BH20</f>
        <v>200000</v>
      </c>
      <c r="S75" s="308">
        <f>'[6]Зведена (субвенції з ОБ) '!BI20</f>
        <v>0</v>
      </c>
      <c r="T75" s="308">
        <f>'[6]Зведена (субвенції з ОБ) '!BJ20</f>
        <v>0</v>
      </c>
      <c r="U75" s="308">
        <f>'[6]Зведена (субвенції з ОБ) '!BK20</f>
        <v>200000</v>
      </c>
      <c r="V75" s="308">
        <f>'[6]Зведена (субвенції з ОБ) '!BL20</f>
        <v>200000</v>
      </c>
    </row>
    <row r="76" spans="1:22" ht="49.15" customHeight="1">
      <c r="A76" s="303">
        <v>25</v>
      </c>
      <c r="B76" s="305" t="s">
        <v>781</v>
      </c>
      <c r="C76" s="298">
        <v>460000</v>
      </c>
      <c r="D76" s="310">
        <v>460000</v>
      </c>
      <c r="E76" s="310">
        <v>460000</v>
      </c>
      <c r="F76" s="310">
        <v>0</v>
      </c>
      <c r="G76" s="310">
        <f t="shared" ref="G76:V76" si="24">G77</f>
        <v>0</v>
      </c>
      <c r="H76" s="310">
        <f t="shared" si="24"/>
        <v>460000</v>
      </c>
      <c r="I76" s="310">
        <f t="shared" si="24"/>
        <v>0</v>
      </c>
      <c r="J76" s="310">
        <f t="shared" si="24"/>
        <v>460000</v>
      </c>
      <c r="K76" s="310">
        <f t="shared" si="24"/>
        <v>0</v>
      </c>
      <c r="L76" s="310">
        <f t="shared" si="24"/>
        <v>0</v>
      </c>
      <c r="M76" s="310">
        <f t="shared" si="24"/>
        <v>460000</v>
      </c>
      <c r="N76" s="310">
        <f t="shared" si="24"/>
        <v>0</v>
      </c>
      <c r="O76" s="310">
        <f t="shared" si="24"/>
        <v>460000</v>
      </c>
      <c r="P76" s="310">
        <f t="shared" si="24"/>
        <v>0</v>
      </c>
      <c r="Q76" s="310">
        <f t="shared" si="24"/>
        <v>0</v>
      </c>
      <c r="R76" s="310">
        <f t="shared" si="24"/>
        <v>460000</v>
      </c>
      <c r="S76" s="310">
        <f t="shared" si="24"/>
        <v>0</v>
      </c>
      <c r="T76" s="310">
        <f t="shared" si="24"/>
        <v>460000</v>
      </c>
      <c r="U76" s="310">
        <f t="shared" si="24"/>
        <v>0</v>
      </c>
      <c r="V76" s="310">
        <f t="shared" si="24"/>
        <v>460000</v>
      </c>
    </row>
    <row r="77" spans="1:22" ht="70.150000000000006" customHeight="1">
      <c r="A77" s="337"/>
      <c r="B77" s="300" t="s">
        <v>838</v>
      </c>
      <c r="C77" s="301">
        <v>460000</v>
      </c>
      <c r="D77" s="308">
        <v>460000</v>
      </c>
      <c r="E77" s="308">
        <v>460000</v>
      </c>
      <c r="F77" s="308">
        <v>0</v>
      </c>
      <c r="G77" s="308">
        <f>'[6]Зведена (субвенції з ОБ) '!AW81</f>
        <v>0</v>
      </c>
      <c r="H77" s="308">
        <f>'[6]Зведена (субвенції з ОБ) '!AX81</f>
        <v>460000</v>
      </c>
      <c r="I77" s="308">
        <f>'[6]Зведена (субвенції з ОБ) '!AY81</f>
        <v>0</v>
      </c>
      <c r="J77" s="308">
        <f>'[6]Зведена (субвенції з ОБ) '!AZ81</f>
        <v>460000</v>
      </c>
      <c r="K77" s="308">
        <f>'[6]Зведена (субвенції з ОБ) '!BA81</f>
        <v>0</v>
      </c>
      <c r="L77" s="308">
        <f>'[6]Зведена (субвенції з ОБ) '!BB81</f>
        <v>0</v>
      </c>
      <c r="M77" s="308">
        <f>'[6]Зведена (субвенції з ОБ) '!BC81</f>
        <v>460000</v>
      </c>
      <c r="N77" s="308">
        <f>'[6]Зведена (субвенції з ОБ) '!BD81</f>
        <v>0</v>
      </c>
      <c r="O77" s="308">
        <f>'[6]Зведена (субвенції з ОБ) '!BE81</f>
        <v>460000</v>
      </c>
      <c r="P77" s="308">
        <f>'[6]Зведена (субвенції з ОБ) '!BF81</f>
        <v>0</v>
      </c>
      <c r="Q77" s="308">
        <f>'[6]Зведена (субвенції з ОБ) '!BG81</f>
        <v>0</v>
      </c>
      <c r="R77" s="308">
        <f>'[6]Зведена (субвенції з ОБ) '!BH81</f>
        <v>460000</v>
      </c>
      <c r="S77" s="308">
        <f>'[6]Зведена (субвенції з ОБ) '!BI81</f>
        <v>0</v>
      </c>
      <c r="T77" s="308">
        <f>'[6]Зведена (субвенції з ОБ) '!BJ81</f>
        <v>460000</v>
      </c>
      <c r="U77" s="308">
        <f>'[6]Зведена (субвенції з ОБ) '!BK81</f>
        <v>0</v>
      </c>
      <c r="V77" s="308">
        <f>'[6]Зведена (субвенції з ОБ) '!BL81</f>
        <v>460000</v>
      </c>
    </row>
    <row r="78" spans="1:22" ht="47.45" customHeight="1">
      <c r="A78" s="303">
        <v>26</v>
      </c>
      <c r="B78" s="305" t="s">
        <v>782</v>
      </c>
      <c r="C78" s="298">
        <v>1800000</v>
      </c>
      <c r="D78" s="310">
        <v>1800000</v>
      </c>
      <c r="E78" s="310">
        <v>0</v>
      </c>
      <c r="F78" s="310">
        <v>1800000</v>
      </c>
      <c r="G78" s="310">
        <f t="shared" ref="G78:V78" si="25">G79</f>
        <v>0</v>
      </c>
      <c r="H78" s="310">
        <f t="shared" si="25"/>
        <v>1800000</v>
      </c>
      <c r="I78" s="310">
        <f t="shared" si="25"/>
        <v>0</v>
      </c>
      <c r="J78" s="310">
        <f t="shared" si="25"/>
        <v>0</v>
      </c>
      <c r="K78" s="310">
        <f t="shared" si="25"/>
        <v>1800000</v>
      </c>
      <c r="L78" s="310">
        <f t="shared" si="25"/>
        <v>0</v>
      </c>
      <c r="M78" s="310">
        <f t="shared" si="25"/>
        <v>1800000</v>
      </c>
      <c r="N78" s="310">
        <f t="shared" si="25"/>
        <v>0</v>
      </c>
      <c r="O78" s="310">
        <f t="shared" si="25"/>
        <v>0</v>
      </c>
      <c r="P78" s="310">
        <f t="shared" si="25"/>
        <v>1800000</v>
      </c>
      <c r="Q78" s="310">
        <f t="shared" si="25"/>
        <v>0</v>
      </c>
      <c r="R78" s="310">
        <f t="shared" si="25"/>
        <v>1800000</v>
      </c>
      <c r="S78" s="310">
        <f t="shared" si="25"/>
        <v>0</v>
      </c>
      <c r="T78" s="310">
        <f t="shared" si="25"/>
        <v>0</v>
      </c>
      <c r="U78" s="310">
        <f t="shared" si="25"/>
        <v>1800000</v>
      </c>
      <c r="V78" s="310">
        <f t="shared" si="25"/>
        <v>1800000</v>
      </c>
    </row>
    <row r="79" spans="1:22" ht="108.6" customHeight="1">
      <c r="A79" s="337"/>
      <c r="B79" s="300" t="s">
        <v>783</v>
      </c>
      <c r="C79" s="301">
        <v>1800000</v>
      </c>
      <c r="D79" s="308">
        <v>1800000</v>
      </c>
      <c r="E79" s="308">
        <v>0</v>
      </c>
      <c r="F79" s="308">
        <v>1800000</v>
      </c>
      <c r="G79" s="308">
        <f>'[6]Зведена (субвенції з ОБ) '!AW28</f>
        <v>0</v>
      </c>
      <c r="H79" s="308">
        <f>'[6]Зведена (субвенції з ОБ) '!AX28</f>
        <v>1800000</v>
      </c>
      <c r="I79" s="308">
        <f>'[6]Зведена (субвенції з ОБ) '!AY28</f>
        <v>0</v>
      </c>
      <c r="J79" s="308">
        <f>'[6]Зведена (субвенції з ОБ) '!AZ28</f>
        <v>0</v>
      </c>
      <c r="K79" s="308">
        <f>'[6]Зведена (субвенції з ОБ) '!BA28</f>
        <v>1800000</v>
      </c>
      <c r="L79" s="308">
        <f>'[6]Зведена (субвенції з ОБ) '!BB28</f>
        <v>0</v>
      </c>
      <c r="M79" s="308">
        <f>'[6]Зведена (субвенції з ОБ) '!BC28</f>
        <v>1800000</v>
      </c>
      <c r="N79" s="308">
        <f>'[6]Зведена (субвенції з ОБ) '!BD28</f>
        <v>0</v>
      </c>
      <c r="O79" s="308">
        <f>'[6]Зведена (субвенції з ОБ) '!BE28</f>
        <v>0</v>
      </c>
      <c r="P79" s="308">
        <f>'[6]Зведена (субвенції з ОБ) '!BF28</f>
        <v>1800000</v>
      </c>
      <c r="Q79" s="308">
        <f>'[6]Зведена (субвенції з ОБ) '!BG28</f>
        <v>0</v>
      </c>
      <c r="R79" s="308">
        <f>'[6]Зведена (субвенції з ОБ) '!BH28</f>
        <v>1800000</v>
      </c>
      <c r="S79" s="308">
        <f>'[6]Зведена (субвенції з ОБ) '!BI28</f>
        <v>0</v>
      </c>
      <c r="T79" s="308">
        <f>'[6]Зведена (субвенції з ОБ) '!BJ28</f>
        <v>0</v>
      </c>
      <c r="U79" s="308">
        <f>'[6]Зведена (субвенції з ОБ) '!BK28</f>
        <v>1800000</v>
      </c>
      <c r="V79" s="308">
        <f>'[6]Зведена (субвенції з ОБ) '!BL28</f>
        <v>1800000</v>
      </c>
    </row>
    <row r="80" spans="1:22" ht="49.15" customHeight="1">
      <c r="A80" s="303">
        <v>27</v>
      </c>
      <c r="B80" s="312" t="s">
        <v>784</v>
      </c>
      <c r="C80" s="298">
        <v>12895000</v>
      </c>
      <c r="D80" s="310">
        <v>7977900</v>
      </c>
      <c r="E80" s="310">
        <v>2500000</v>
      </c>
      <c r="F80" s="310">
        <v>5477900</v>
      </c>
      <c r="G80" s="310">
        <f t="shared" ref="G80:V80" si="26">G81+G82+G83</f>
        <v>4046800</v>
      </c>
      <c r="H80" s="310">
        <f t="shared" si="26"/>
        <v>12024700</v>
      </c>
      <c r="I80" s="310">
        <f t="shared" si="26"/>
        <v>0</v>
      </c>
      <c r="J80" s="310">
        <f t="shared" si="26"/>
        <v>2500000</v>
      </c>
      <c r="K80" s="310">
        <f t="shared" si="26"/>
        <v>9524700</v>
      </c>
      <c r="L80" s="310">
        <f t="shared" si="26"/>
        <v>870300</v>
      </c>
      <c r="M80" s="310">
        <f t="shared" si="26"/>
        <v>12895000</v>
      </c>
      <c r="N80" s="310">
        <f t="shared" si="26"/>
        <v>0</v>
      </c>
      <c r="O80" s="310">
        <f t="shared" si="26"/>
        <v>2500000</v>
      </c>
      <c r="P80" s="310">
        <f t="shared" si="26"/>
        <v>10395000</v>
      </c>
      <c r="Q80" s="310">
        <f t="shared" si="26"/>
        <v>0</v>
      </c>
      <c r="R80" s="310">
        <f t="shared" si="26"/>
        <v>12895000</v>
      </c>
      <c r="S80" s="310">
        <f t="shared" si="26"/>
        <v>0</v>
      </c>
      <c r="T80" s="310">
        <f t="shared" si="26"/>
        <v>2500000</v>
      </c>
      <c r="U80" s="310">
        <f t="shared" si="26"/>
        <v>10395000</v>
      </c>
      <c r="V80" s="310">
        <f t="shared" si="26"/>
        <v>12895000</v>
      </c>
    </row>
    <row r="81" spans="1:22" ht="66" customHeight="1">
      <c r="A81" s="337"/>
      <c r="B81" s="300" t="s">
        <v>785</v>
      </c>
      <c r="C81" s="301">
        <v>10000000</v>
      </c>
      <c r="D81" s="308">
        <v>6477900</v>
      </c>
      <c r="E81" s="308">
        <v>1000000</v>
      </c>
      <c r="F81" s="308">
        <v>5477900</v>
      </c>
      <c r="G81" s="308">
        <f>'[6]Зведена (субвенції з ОБ) '!AW111</f>
        <v>2651800</v>
      </c>
      <c r="H81" s="308">
        <f>'[6]Зведена (субвенції з ОБ) '!AX111</f>
        <v>9129700</v>
      </c>
      <c r="I81" s="308">
        <f>'[6]Зведена (субвенції з ОБ) '!AY111</f>
        <v>0</v>
      </c>
      <c r="J81" s="308">
        <f>'[6]Зведена (субвенції з ОБ) '!AZ111</f>
        <v>1000000</v>
      </c>
      <c r="K81" s="308">
        <f>'[6]Зведена (субвенції з ОБ) '!BA111</f>
        <v>8129700</v>
      </c>
      <c r="L81" s="308">
        <f>'[6]Зведена (субвенції з ОБ) '!BB111</f>
        <v>870300</v>
      </c>
      <c r="M81" s="308">
        <f>'[6]Зведена (субвенції з ОБ) '!BC111</f>
        <v>10000000</v>
      </c>
      <c r="N81" s="308">
        <f>'[6]Зведена (субвенції з ОБ) '!BD111</f>
        <v>0</v>
      </c>
      <c r="O81" s="308">
        <f>'[6]Зведена (субвенції з ОБ) '!BE111</f>
        <v>1000000</v>
      </c>
      <c r="P81" s="308">
        <f>'[6]Зведена (субвенції з ОБ) '!BF111</f>
        <v>9000000</v>
      </c>
      <c r="Q81" s="308">
        <f>'[6]Зведена (субвенції з ОБ) '!BG111</f>
        <v>0</v>
      </c>
      <c r="R81" s="308">
        <f>'[6]Зведена (субвенції з ОБ) '!BH111</f>
        <v>10000000</v>
      </c>
      <c r="S81" s="308">
        <f>'[6]Зведена (субвенції з ОБ) '!BI111</f>
        <v>0</v>
      </c>
      <c r="T81" s="308">
        <f>'[6]Зведена (субвенції з ОБ) '!BJ111</f>
        <v>1000000</v>
      </c>
      <c r="U81" s="308">
        <f>'[6]Зведена (субвенції з ОБ) '!BK111</f>
        <v>9000000</v>
      </c>
      <c r="V81" s="308">
        <f>'[6]Зведена (субвенції з ОБ) '!BL111</f>
        <v>10000000</v>
      </c>
    </row>
    <row r="82" spans="1:22" ht="79.150000000000006" customHeight="1">
      <c r="A82" s="337"/>
      <c r="B82" s="300" t="s">
        <v>786</v>
      </c>
      <c r="C82" s="301">
        <v>1500000</v>
      </c>
      <c r="D82" s="308">
        <v>1500000</v>
      </c>
      <c r="E82" s="308">
        <v>1500000</v>
      </c>
      <c r="F82" s="308">
        <v>0</v>
      </c>
      <c r="G82" s="308">
        <f>'[6]Зведена (субвенції з ОБ) '!AW162</f>
        <v>0</v>
      </c>
      <c r="H82" s="308">
        <f>'[6]Зведена (субвенції з ОБ) '!AX162</f>
        <v>1500000</v>
      </c>
      <c r="I82" s="308">
        <f>'[6]Зведена (субвенції з ОБ) '!AY162</f>
        <v>0</v>
      </c>
      <c r="J82" s="308">
        <f>'[6]Зведена (субвенції з ОБ) '!AZ162</f>
        <v>1500000</v>
      </c>
      <c r="K82" s="308">
        <f>'[6]Зведена (субвенції з ОБ) '!BA162</f>
        <v>0</v>
      </c>
      <c r="L82" s="308">
        <f>'[6]Зведена (субвенції з ОБ) '!BB162</f>
        <v>0</v>
      </c>
      <c r="M82" s="308">
        <f>'[6]Зведена (субвенції з ОБ) '!BC162</f>
        <v>1500000</v>
      </c>
      <c r="N82" s="308">
        <f>'[6]Зведена (субвенції з ОБ) '!BD162</f>
        <v>0</v>
      </c>
      <c r="O82" s="308">
        <f>'[6]Зведена (субвенції з ОБ) '!BE162</f>
        <v>1500000</v>
      </c>
      <c r="P82" s="308">
        <f>'[6]Зведена (субвенції з ОБ) '!BF162</f>
        <v>0</v>
      </c>
      <c r="Q82" s="308">
        <f>'[6]Зведена (субвенції з ОБ) '!BG162</f>
        <v>0</v>
      </c>
      <c r="R82" s="308">
        <f>'[6]Зведена (субвенції з ОБ) '!BH162</f>
        <v>1500000</v>
      </c>
      <c r="S82" s="308">
        <f>'[6]Зведена (субвенції з ОБ) '!BI162</f>
        <v>0</v>
      </c>
      <c r="T82" s="308">
        <f>'[6]Зведена (субвенції з ОБ) '!BJ162</f>
        <v>1500000</v>
      </c>
      <c r="U82" s="308">
        <f>'[6]Зведена (субвенції з ОБ) '!BK162</f>
        <v>0</v>
      </c>
      <c r="V82" s="308">
        <f>'[6]Зведена (субвенції з ОБ) '!BL162</f>
        <v>1500000</v>
      </c>
    </row>
    <row r="83" spans="1:22" ht="63">
      <c r="A83" s="337"/>
      <c r="B83" s="71" t="s">
        <v>839</v>
      </c>
      <c r="C83" s="301">
        <v>1395000</v>
      </c>
      <c r="D83" s="308">
        <v>0</v>
      </c>
      <c r="E83" s="308">
        <v>0</v>
      </c>
      <c r="F83" s="308">
        <v>0</v>
      </c>
      <c r="G83" s="308">
        <f>'[6]Зведена (субвенції з ОБ) '!AW45</f>
        <v>1395000</v>
      </c>
      <c r="H83" s="308">
        <f>'[6]Зведена (субвенції з ОБ) '!AX45</f>
        <v>1395000</v>
      </c>
      <c r="I83" s="308">
        <f>'[6]Зведена (субвенції з ОБ) '!AY45</f>
        <v>0</v>
      </c>
      <c r="J83" s="308">
        <f>'[6]Зведена (субвенції з ОБ) '!AZ45</f>
        <v>0</v>
      </c>
      <c r="K83" s="308">
        <f>'[6]Зведена (субвенції з ОБ) '!BA45</f>
        <v>1395000</v>
      </c>
      <c r="L83" s="308">
        <f>'[6]Зведена (субвенції з ОБ) '!BB45</f>
        <v>0</v>
      </c>
      <c r="M83" s="308">
        <f>'[6]Зведена (субвенції з ОБ) '!BC45</f>
        <v>1395000</v>
      </c>
      <c r="N83" s="308">
        <f>'[6]Зведена (субвенції з ОБ) '!BD45</f>
        <v>0</v>
      </c>
      <c r="O83" s="308">
        <f>'[6]Зведена (субвенції з ОБ) '!BE45</f>
        <v>0</v>
      </c>
      <c r="P83" s="308">
        <f>'[6]Зведена (субвенції з ОБ) '!BF45</f>
        <v>1395000</v>
      </c>
      <c r="Q83" s="308">
        <f>'[6]Зведена (субвенції з ОБ) '!BG45</f>
        <v>0</v>
      </c>
      <c r="R83" s="308">
        <f>'[6]Зведена (субвенції з ОБ) '!BH45</f>
        <v>1395000</v>
      </c>
      <c r="S83" s="308">
        <f>'[6]Зведена (субвенції з ОБ) '!BI45</f>
        <v>0</v>
      </c>
      <c r="T83" s="308">
        <f>'[6]Зведена (субвенції з ОБ) '!BJ45</f>
        <v>0</v>
      </c>
      <c r="U83" s="308">
        <f>'[6]Зведена (субвенції з ОБ) '!BK45</f>
        <v>1395000</v>
      </c>
      <c r="V83" s="308">
        <f>'[6]Зведена (субвенції з ОБ) '!BL45</f>
        <v>1395000</v>
      </c>
    </row>
    <row r="84" spans="1:22" ht="43.15" customHeight="1">
      <c r="A84" s="303">
        <v>28</v>
      </c>
      <c r="B84" s="305" t="s">
        <v>787</v>
      </c>
      <c r="C84" s="298">
        <v>4370000</v>
      </c>
      <c r="D84" s="310">
        <v>4370000</v>
      </c>
      <c r="E84" s="310">
        <v>4370000</v>
      </c>
      <c r="F84" s="310">
        <v>0</v>
      </c>
      <c r="G84" s="310">
        <f t="shared" ref="G84:V84" si="27">G85+G86</f>
        <v>0</v>
      </c>
      <c r="H84" s="310">
        <f t="shared" si="27"/>
        <v>4370000</v>
      </c>
      <c r="I84" s="310">
        <f t="shared" si="27"/>
        <v>0</v>
      </c>
      <c r="J84" s="310">
        <f t="shared" si="27"/>
        <v>4370000</v>
      </c>
      <c r="K84" s="310">
        <f t="shared" si="27"/>
        <v>0</v>
      </c>
      <c r="L84" s="310">
        <f t="shared" si="27"/>
        <v>0</v>
      </c>
      <c r="M84" s="310">
        <f t="shared" si="27"/>
        <v>4370000</v>
      </c>
      <c r="N84" s="310">
        <f t="shared" si="27"/>
        <v>0</v>
      </c>
      <c r="O84" s="310">
        <f t="shared" si="27"/>
        <v>4370000</v>
      </c>
      <c r="P84" s="310">
        <f t="shared" si="27"/>
        <v>0</v>
      </c>
      <c r="Q84" s="310">
        <f t="shared" si="27"/>
        <v>0</v>
      </c>
      <c r="R84" s="310">
        <f t="shared" si="27"/>
        <v>4370000</v>
      </c>
      <c r="S84" s="310">
        <f t="shared" si="27"/>
        <v>0</v>
      </c>
      <c r="T84" s="310">
        <f t="shared" si="27"/>
        <v>4370000</v>
      </c>
      <c r="U84" s="310">
        <f t="shared" si="27"/>
        <v>0</v>
      </c>
      <c r="V84" s="310">
        <f t="shared" si="27"/>
        <v>4370000</v>
      </c>
    </row>
    <row r="85" spans="1:22" ht="100.9" customHeight="1">
      <c r="A85" s="337"/>
      <c r="B85" s="300" t="s">
        <v>788</v>
      </c>
      <c r="C85" s="301">
        <v>2000000</v>
      </c>
      <c r="D85" s="308">
        <v>2000000</v>
      </c>
      <c r="E85" s="308">
        <v>2000000</v>
      </c>
      <c r="F85" s="308">
        <v>0</v>
      </c>
      <c r="G85" s="308">
        <f>'[6]Зведена (субвенції з ОБ) '!AW83</f>
        <v>0</v>
      </c>
      <c r="H85" s="308">
        <f>'[6]Зведена (субвенції з ОБ) '!AX83</f>
        <v>2000000</v>
      </c>
      <c r="I85" s="308">
        <f>'[6]Зведена (субвенції з ОБ) '!AY83</f>
        <v>0</v>
      </c>
      <c r="J85" s="308">
        <f>'[6]Зведена (субвенції з ОБ) '!AZ83</f>
        <v>2000000</v>
      </c>
      <c r="K85" s="308">
        <f>'[6]Зведена (субвенції з ОБ) '!BA83</f>
        <v>0</v>
      </c>
      <c r="L85" s="308">
        <f>'[6]Зведена (субвенції з ОБ) '!BB83</f>
        <v>0</v>
      </c>
      <c r="M85" s="308">
        <f>'[6]Зведена (субвенції з ОБ) '!BC83</f>
        <v>2000000</v>
      </c>
      <c r="N85" s="308">
        <f>'[6]Зведена (субвенції з ОБ) '!BD83</f>
        <v>0</v>
      </c>
      <c r="O85" s="308">
        <f>'[6]Зведена (субвенції з ОБ) '!BE83</f>
        <v>2000000</v>
      </c>
      <c r="P85" s="308">
        <f>'[6]Зведена (субвенції з ОБ) '!BF83</f>
        <v>0</v>
      </c>
      <c r="Q85" s="308">
        <f>'[6]Зведена (субвенції з ОБ) '!BG83</f>
        <v>0</v>
      </c>
      <c r="R85" s="308">
        <f>'[6]Зведена (субвенції з ОБ) '!BH83</f>
        <v>2000000</v>
      </c>
      <c r="S85" s="308">
        <f>'[6]Зведена (субвенції з ОБ) '!BI83</f>
        <v>0</v>
      </c>
      <c r="T85" s="308">
        <f>'[6]Зведена (субвенції з ОБ) '!BJ83</f>
        <v>2000000</v>
      </c>
      <c r="U85" s="308">
        <f>'[6]Зведена (субвенції з ОБ) '!BK83</f>
        <v>0</v>
      </c>
      <c r="V85" s="308">
        <f>'[6]Зведена (субвенції з ОБ) '!BL83</f>
        <v>2000000</v>
      </c>
    </row>
    <row r="86" spans="1:22" ht="125.45" customHeight="1">
      <c r="A86" s="337"/>
      <c r="B86" s="309" t="s">
        <v>840</v>
      </c>
      <c r="C86" s="301">
        <v>2370000</v>
      </c>
      <c r="D86" s="308">
        <v>2370000</v>
      </c>
      <c r="E86" s="308">
        <v>2370000</v>
      </c>
      <c r="F86" s="308">
        <v>0</v>
      </c>
      <c r="G86" s="308">
        <f>'[6]Зведена (субвенції з ОБ) '!AW57</f>
        <v>0</v>
      </c>
      <c r="H86" s="308">
        <f>'[6]Зведена (субвенції з ОБ) '!AX57</f>
        <v>2370000</v>
      </c>
      <c r="I86" s="308">
        <f>'[6]Зведена (субвенції з ОБ) '!AY57</f>
        <v>0</v>
      </c>
      <c r="J86" s="308">
        <f>'[6]Зведена (субвенції з ОБ) '!AZ57</f>
        <v>2370000</v>
      </c>
      <c r="K86" s="308">
        <f>'[6]Зведена (субвенції з ОБ) '!BA57</f>
        <v>0</v>
      </c>
      <c r="L86" s="308">
        <f>'[6]Зведена (субвенції з ОБ) '!BB57</f>
        <v>0</v>
      </c>
      <c r="M86" s="308">
        <f>'[6]Зведена (субвенції з ОБ) '!BC57</f>
        <v>2370000</v>
      </c>
      <c r="N86" s="308">
        <f>'[6]Зведена (субвенції з ОБ) '!BD57</f>
        <v>0</v>
      </c>
      <c r="O86" s="308">
        <f>'[6]Зведена (субвенції з ОБ) '!BE57</f>
        <v>2370000</v>
      </c>
      <c r="P86" s="308">
        <f>'[6]Зведена (субвенції з ОБ) '!BF57</f>
        <v>0</v>
      </c>
      <c r="Q86" s="308">
        <f>'[6]Зведена (субвенції з ОБ) '!BG57</f>
        <v>0</v>
      </c>
      <c r="R86" s="308">
        <f>'[6]Зведена (субвенції з ОБ) '!BH57</f>
        <v>2370000</v>
      </c>
      <c r="S86" s="308">
        <f>'[6]Зведена (субвенції з ОБ) '!BI57</f>
        <v>0</v>
      </c>
      <c r="T86" s="308">
        <f>'[6]Зведена (субвенції з ОБ) '!BJ57</f>
        <v>2370000</v>
      </c>
      <c r="U86" s="308">
        <f>'[6]Зведена (субвенції з ОБ) '!BK57</f>
        <v>0</v>
      </c>
      <c r="V86" s="308">
        <f>'[6]Зведена (субвенції з ОБ) '!BL57</f>
        <v>2370000</v>
      </c>
    </row>
    <row r="87" spans="1:22" ht="40.15" customHeight="1">
      <c r="A87" s="303">
        <v>29</v>
      </c>
      <c r="B87" s="305" t="s">
        <v>789</v>
      </c>
      <c r="C87" s="298">
        <v>902000</v>
      </c>
      <c r="D87" s="310">
        <v>902000</v>
      </c>
      <c r="E87" s="310">
        <v>902000</v>
      </c>
      <c r="F87" s="310">
        <v>0</v>
      </c>
      <c r="G87" s="310">
        <f t="shared" ref="G87:V87" si="28">G88+G89</f>
        <v>0</v>
      </c>
      <c r="H87" s="310">
        <f t="shared" si="28"/>
        <v>902000</v>
      </c>
      <c r="I87" s="310">
        <f t="shared" si="28"/>
        <v>0</v>
      </c>
      <c r="J87" s="310">
        <f t="shared" si="28"/>
        <v>902000</v>
      </c>
      <c r="K87" s="310">
        <f t="shared" si="28"/>
        <v>0</v>
      </c>
      <c r="L87" s="310">
        <f t="shared" si="28"/>
        <v>0</v>
      </c>
      <c r="M87" s="310">
        <f t="shared" si="28"/>
        <v>902000</v>
      </c>
      <c r="N87" s="310">
        <f t="shared" si="28"/>
        <v>0</v>
      </c>
      <c r="O87" s="310">
        <f t="shared" si="28"/>
        <v>902000</v>
      </c>
      <c r="P87" s="310">
        <f t="shared" si="28"/>
        <v>0</v>
      </c>
      <c r="Q87" s="310">
        <f t="shared" si="28"/>
        <v>0</v>
      </c>
      <c r="R87" s="310">
        <f t="shared" si="28"/>
        <v>902000</v>
      </c>
      <c r="S87" s="310">
        <f t="shared" si="28"/>
        <v>0</v>
      </c>
      <c r="T87" s="310">
        <f t="shared" si="28"/>
        <v>902000</v>
      </c>
      <c r="U87" s="310">
        <f t="shared" si="28"/>
        <v>0</v>
      </c>
      <c r="V87" s="310">
        <f t="shared" si="28"/>
        <v>902000</v>
      </c>
    </row>
    <row r="88" spans="1:22" ht="102" customHeight="1">
      <c r="A88" s="337"/>
      <c r="B88" s="300" t="s">
        <v>790</v>
      </c>
      <c r="C88" s="301">
        <v>702000</v>
      </c>
      <c r="D88" s="308">
        <v>702000</v>
      </c>
      <c r="E88" s="308">
        <v>702000</v>
      </c>
      <c r="F88" s="308">
        <v>0</v>
      </c>
      <c r="G88" s="308">
        <f>'[6]Зведена (субвенції з ОБ) '!AW85</f>
        <v>0</v>
      </c>
      <c r="H88" s="308">
        <f>'[6]Зведена (субвенції з ОБ) '!AX85</f>
        <v>702000</v>
      </c>
      <c r="I88" s="308">
        <f>'[6]Зведена (субвенції з ОБ) '!AY85</f>
        <v>0</v>
      </c>
      <c r="J88" s="308">
        <f>'[6]Зведена (субвенції з ОБ) '!AZ85</f>
        <v>702000</v>
      </c>
      <c r="K88" s="308">
        <f>'[6]Зведена (субвенції з ОБ) '!BA85</f>
        <v>0</v>
      </c>
      <c r="L88" s="308">
        <f>'[6]Зведена (субвенції з ОБ) '!BB85</f>
        <v>0</v>
      </c>
      <c r="M88" s="308">
        <f>'[6]Зведена (субвенції з ОБ) '!BC85</f>
        <v>702000</v>
      </c>
      <c r="N88" s="308">
        <f>'[6]Зведена (субвенції з ОБ) '!BD85</f>
        <v>0</v>
      </c>
      <c r="O88" s="308">
        <f>'[6]Зведена (субвенції з ОБ) '!BE85</f>
        <v>702000</v>
      </c>
      <c r="P88" s="308">
        <f>'[6]Зведена (субвенції з ОБ) '!BF85</f>
        <v>0</v>
      </c>
      <c r="Q88" s="308">
        <f>'[6]Зведена (субвенції з ОБ) '!BG85</f>
        <v>0</v>
      </c>
      <c r="R88" s="308">
        <f>'[6]Зведена (субвенції з ОБ) '!BH85</f>
        <v>702000</v>
      </c>
      <c r="S88" s="308">
        <f>'[6]Зведена (субвенції з ОБ) '!BI85</f>
        <v>0</v>
      </c>
      <c r="T88" s="308">
        <f>'[6]Зведена (субвенції з ОБ) '!BJ85</f>
        <v>702000</v>
      </c>
      <c r="U88" s="308">
        <f>'[6]Зведена (субвенції з ОБ) '!BK85</f>
        <v>0</v>
      </c>
      <c r="V88" s="308">
        <f>'[6]Зведена (субвенції з ОБ) '!BL85</f>
        <v>702000</v>
      </c>
    </row>
    <row r="89" spans="1:22" ht="97.15" customHeight="1">
      <c r="A89" s="337"/>
      <c r="B89" s="300" t="s">
        <v>791</v>
      </c>
      <c r="C89" s="301">
        <v>200000</v>
      </c>
      <c r="D89" s="308">
        <v>200000</v>
      </c>
      <c r="E89" s="308">
        <v>200000</v>
      </c>
      <c r="F89" s="308">
        <v>0</v>
      </c>
      <c r="G89" s="308">
        <f>'[6]Зведена (субвенції з ОБ) '!AW86</f>
        <v>0</v>
      </c>
      <c r="H89" s="308">
        <f>'[6]Зведена (субвенції з ОБ) '!AX86</f>
        <v>200000</v>
      </c>
      <c r="I89" s="308">
        <f>'[6]Зведена (субвенції з ОБ) '!AY86</f>
        <v>0</v>
      </c>
      <c r="J89" s="308">
        <f>'[6]Зведена (субвенції з ОБ) '!AZ86</f>
        <v>200000</v>
      </c>
      <c r="K89" s="308">
        <f>'[6]Зведена (субвенції з ОБ) '!BA86</f>
        <v>0</v>
      </c>
      <c r="L89" s="308">
        <f>'[6]Зведена (субвенції з ОБ) '!BB86</f>
        <v>0</v>
      </c>
      <c r="M89" s="308">
        <f>'[6]Зведена (субвенції з ОБ) '!BC86</f>
        <v>200000</v>
      </c>
      <c r="N89" s="308">
        <f>'[6]Зведена (субвенції з ОБ) '!BD86</f>
        <v>0</v>
      </c>
      <c r="O89" s="308">
        <f>'[6]Зведена (субвенції з ОБ) '!BE86</f>
        <v>200000</v>
      </c>
      <c r="P89" s="308">
        <f>'[6]Зведена (субвенції з ОБ) '!BF86</f>
        <v>0</v>
      </c>
      <c r="Q89" s="308">
        <f>'[6]Зведена (субвенції з ОБ) '!BG86</f>
        <v>0</v>
      </c>
      <c r="R89" s="308">
        <f>'[6]Зведена (субвенції з ОБ) '!BH86</f>
        <v>200000</v>
      </c>
      <c r="S89" s="308">
        <f>'[6]Зведена (субвенції з ОБ) '!BI86</f>
        <v>0</v>
      </c>
      <c r="T89" s="308">
        <f>'[6]Зведена (субвенції з ОБ) '!BJ86</f>
        <v>200000</v>
      </c>
      <c r="U89" s="308">
        <f>'[6]Зведена (субвенції з ОБ) '!BK86</f>
        <v>0</v>
      </c>
      <c r="V89" s="308">
        <f>'[6]Зведена (субвенції з ОБ) '!BL86</f>
        <v>200000</v>
      </c>
    </row>
    <row r="90" spans="1:22" ht="42.6" customHeight="1">
      <c r="A90" s="303">
        <v>30</v>
      </c>
      <c r="B90" s="311" t="s">
        <v>792</v>
      </c>
      <c r="C90" s="298">
        <v>1500000</v>
      </c>
      <c r="D90" s="310">
        <v>1500000</v>
      </c>
      <c r="E90" s="310">
        <v>0</v>
      </c>
      <c r="F90" s="310">
        <v>1500000</v>
      </c>
      <c r="G90" s="310">
        <f t="shared" ref="G90:U90" si="29">G91</f>
        <v>0</v>
      </c>
      <c r="H90" s="310">
        <f t="shared" si="29"/>
        <v>1500000</v>
      </c>
      <c r="I90" s="310">
        <f t="shared" si="29"/>
        <v>0</v>
      </c>
      <c r="J90" s="310">
        <f t="shared" si="29"/>
        <v>0</v>
      </c>
      <c r="K90" s="310">
        <f t="shared" si="29"/>
        <v>1500000</v>
      </c>
      <c r="L90" s="310">
        <f t="shared" si="29"/>
        <v>0</v>
      </c>
      <c r="M90" s="310">
        <f t="shared" si="29"/>
        <v>1500000</v>
      </c>
      <c r="N90" s="310">
        <f t="shared" si="29"/>
        <v>0</v>
      </c>
      <c r="O90" s="310">
        <f t="shared" si="29"/>
        <v>0</v>
      </c>
      <c r="P90" s="310">
        <f t="shared" si="29"/>
        <v>1500000</v>
      </c>
      <c r="Q90" s="310">
        <f t="shared" si="29"/>
        <v>0</v>
      </c>
      <c r="R90" s="310">
        <f t="shared" si="29"/>
        <v>1500000</v>
      </c>
      <c r="S90" s="310">
        <f t="shared" si="29"/>
        <v>0</v>
      </c>
      <c r="T90" s="310">
        <f t="shared" si="29"/>
        <v>0</v>
      </c>
      <c r="U90" s="310">
        <f t="shared" si="29"/>
        <v>1500000</v>
      </c>
      <c r="V90" s="310">
        <f>V91</f>
        <v>1500000</v>
      </c>
    </row>
    <row r="91" spans="1:22" ht="97.15" customHeight="1">
      <c r="A91" s="337"/>
      <c r="B91" s="71" t="s">
        <v>793</v>
      </c>
      <c r="C91" s="301">
        <v>1500000</v>
      </c>
      <c r="D91" s="308">
        <v>1500000</v>
      </c>
      <c r="E91" s="308">
        <v>0</v>
      </c>
      <c r="F91" s="308">
        <v>1500000</v>
      </c>
      <c r="G91" s="308">
        <f>'[6]Зведена (субвенції з ОБ) '!AW38</f>
        <v>0</v>
      </c>
      <c r="H91" s="308">
        <f>'[6]Зведена (субвенції з ОБ) '!AX38</f>
        <v>1500000</v>
      </c>
      <c r="I91" s="308">
        <f>'[6]Зведена (субвенції з ОБ) '!AY38</f>
        <v>0</v>
      </c>
      <c r="J91" s="308">
        <f>'[6]Зведена (субвенції з ОБ) '!AZ38</f>
        <v>0</v>
      </c>
      <c r="K91" s="308">
        <f>'[6]Зведена (субвенції з ОБ) '!BA38</f>
        <v>1500000</v>
      </c>
      <c r="L91" s="308">
        <f>'[6]Зведена (субвенції з ОБ) '!BB38</f>
        <v>0</v>
      </c>
      <c r="M91" s="308">
        <f>'[6]Зведена (субвенції з ОБ) '!BC38</f>
        <v>1500000</v>
      </c>
      <c r="N91" s="308">
        <f>'[6]Зведена (субвенції з ОБ) '!BD38</f>
        <v>0</v>
      </c>
      <c r="O91" s="308">
        <f>'[6]Зведена (субвенції з ОБ) '!BE38</f>
        <v>0</v>
      </c>
      <c r="P91" s="308">
        <f>'[6]Зведена (субвенції з ОБ) '!BF38</f>
        <v>1500000</v>
      </c>
      <c r="Q91" s="308">
        <f>'[6]Зведена (субвенції з ОБ) '!BG38</f>
        <v>0</v>
      </c>
      <c r="R91" s="308">
        <f>'[6]Зведена (субвенції з ОБ) '!BH38</f>
        <v>1500000</v>
      </c>
      <c r="S91" s="308">
        <f>'[6]Зведена (субвенції з ОБ) '!BI38</f>
        <v>0</v>
      </c>
      <c r="T91" s="308">
        <f>'[6]Зведена (субвенції з ОБ) '!BJ38</f>
        <v>0</v>
      </c>
      <c r="U91" s="308">
        <f>'[6]Зведена (субвенції з ОБ) '!BK38</f>
        <v>1500000</v>
      </c>
      <c r="V91" s="308">
        <f>'[6]Зведена (субвенції з ОБ) '!BL38</f>
        <v>1500000</v>
      </c>
    </row>
    <row r="92" spans="1:22" ht="48" customHeight="1">
      <c r="A92" s="303">
        <v>31</v>
      </c>
      <c r="B92" s="311" t="s">
        <v>841</v>
      </c>
      <c r="C92" s="298">
        <v>400000</v>
      </c>
      <c r="D92" s="310">
        <v>400000</v>
      </c>
      <c r="E92" s="310">
        <v>0</v>
      </c>
      <c r="F92" s="310">
        <v>400000</v>
      </c>
      <c r="G92" s="310">
        <f t="shared" ref="G92:V92" si="30">G93</f>
        <v>0</v>
      </c>
      <c r="H92" s="310">
        <f t="shared" si="30"/>
        <v>400000</v>
      </c>
      <c r="I92" s="310">
        <f t="shared" si="30"/>
        <v>0</v>
      </c>
      <c r="J92" s="310">
        <f t="shared" si="30"/>
        <v>0</v>
      </c>
      <c r="K92" s="310">
        <f t="shared" si="30"/>
        <v>400000</v>
      </c>
      <c r="L92" s="310">
        <f t="shared" si="30"/>
        <v>0</v>
      </c>
      <c r="M92" s="310">
        <f t="shared" si="30"/>
        <v>400000</v>
      </c>
      <c r="N92" s="310">
        <f t="shared" si="30"/>
        <v>0</v>
      </c>
      <c r="O92" s="310">
        <f t="shared" si="30"/>
        <v>0</v>
      </c>
      <c r="P92" s="310">
        <f t="shared" si="30"/>
        <v>400000</v>
      </c>
      <c r="Q92" s="310">
        <f t="shared" si="30"/>
        <v>0</v>
      </c>
      <c r="R92" s="310">
        <f t="shared" si="30"/>
        <v>400000</v>
      </c>
      <c r="S92" s="310">
        <f t="shared" si="30"/>
        <v>0</v>
      </c>
      <c r="T92" s="310">
        <f t="shared" si="30"/>
        <v>0</v>
      </c>
      <c r="U92" s="310">
        <f t="shared" si="30"/>
        <v>400000</v>
      </c>
      <c r="V92" s="310">
        <f t="shared" si="30"/>
        <v>400000</v>
      </c>
    </row>
    <row r="93" spans="1:22" ht="52.5" customHeight="1">
      <c r="A93" s="337"/>
      <c r="B93" s="71" t="s">
        <v>842</v>
      </c>
      <c r="C93" s="301">
        <v>400000</v>
      </c>
      <c r="D93" s="308">
        <v>400000</v>
      </c>
      <c r="E93" s="308">
        <v>0</v>
      </c>
      <c r="F93" s="308">
        <v>400000</v>
      </c>
      <c r="G93" s="308">
        <f>'[6]Зведена (субвенції з ОБ) '!AW47</f>
        <v>0</v>
      </c>
      <c r="H93" s="308">
        <f>'[6]Зведена (субвенції з ОБ) '!AX47</f>
        <v>400000</v>
      </c>
      <c r="I93" s="308">
        <f>'[6]Зведена (субвенції з ОБ) '!AY47</f>
        <v>0</v>
      </c>
      <c r="J93" s="308">
        <f>'[6]Зведена (субвенції з ОБ) '!AZ47</f>
        <v>0</v>
      </c>
      <c r="K93" s="308">
        <f>'[6]Зведена (субвенції з ОБ) '!BA47</f>
        <v>400000</v>
      </c>
      <c r="L93" s="308">
        <f>'[6]Зведена (субвенції з ОБ) '!BB47</f>
        <v>0</v>
      </c>
      <c r="M93" s="308">
        <f>'[6]Зведена (субвенції з ОБ) '!BC47</f>
        <v>400000</v>
      </c>
      <c r="N93" s="308">
        <f>'[6]Зведена (субвенції з ОБ) '!BD47</f>
        <v>0</v>
      </c>
      <c r="O93" s="308">
        <f>'[6]Зведена (субвенції з ОБ) '!BE47</f>
        <v>0</v>
      </c>
      <c r="P93" s="308">
        <f>'[6]Зведена (субвенції з ОБ) '!BF47</f>
        <v>400000</v>
      </c>
      <c r="Q93" s="308">
        <f>'[6]Зведена (субвенції з ОБ) '!BG47</f>
        <v>0</v>
      </c>
      <c r="R93" s="308">
        <f>'[6]Зведена (субвенції з ОБ) '!BH47</f>
        <v>400000</v>
      </c>
      <c r="S93" s="308">
        <f>'[6]Зведена (субвенції з ОБ) '!BI47</f>
        <v>0</v>
      </c>
      <c r="T93" s="308">
        <f>'[6]Зведена (субвенції з ОБ) '!BJ47</f>
        <v>0</v>
      </c>
      <c r="U93" s="308">
        <f>'[6]Зведена (субвенції з ОБ) '!BK47</f>
        <v>400000</v>
      </c>
      <c r="V93" s="308">
        <f>'[6]Зведена (субвенції з ОБ) '!BL47</f>
        <v>400000</v>
      </c>
    </row>
    <row r="94" spans="1:22" ht="48" customHeight="1">
      <c r="A94" s="303">
        <v>32</v>
      </c>
      <c r="B94" s="311" t="s">
        <v>843</v>
      </c>
      <c r="C94" s="298">
        <v>400000</v>
      </c>
      <c r="D94" s="310">
        <v>400000</v>
      </c>
      <c r="E94" s="310">
        <v>0</v>
      </c>
      <c r="F94" s="310">
        <v>400000</v>
      </c>
      <c r="G94" s="310">
        <f t="shared" ref="G94:V94" si="31">G95</f>
        <v>0</v>
      </c>
      <c r="H94" s="310">
        <f t="shared" si="31"/>
        <v>400000</v>
      </c>
      <c r="I94" s="310">
        <f t="shared" si="31"/>
        <v>0</v>
      </c>
      <c r="J94" s="310">
        <f t="shared" si="31"/>
        <v>0</v>
      </c>
      <c r="K94" s="310">
        <f t="shared" si="31"/>
        <v>400000</v>
      </c>
      <c r="L94" s="310">
        <f t="shared" si="31"/>
        <v>0</v>
      </c>
      <c r="M94" s="310">
        <f t="shared" si="31"/>
        <v>400000</v>
      </c>
      <c r="N94" s="310">
        <f t="shared" si="31"/>
        <v>0</v>
      </c>
      <c r="O94" s="310">
        <f t="shared" si="31"/>
        <v>0</v>
      </c>
      <c r="P94" s="310">
        <f t="shared" si="31"/>
        <v>400000</v>
      </c>
      <c r="Q94" s="310">
        <f t="shared" si="31"/>
        <v>0</v>
      </c>
      <c r="R94" s="310">
        <f t="shared" si="31"/>
        <v>400000</v>
      </c>
      <c r="S94" s="310">
        <f t="shared" si="31"/>
        <v>0</v>
      </c>
      <c r="T94" s="310">
        <f t="shared" si="31"/>
        <v>0</v>
      </c>
      <c r="U94" s="310">
        <f t="shared" si="31"/>
        <v>400000</v>
      </c>
      <c r="V94" s="310">
        <f t="shared" si="31"/>
        <v>400000</v>
      </c>
    </row>
    <row r="95" spans="1:22" ht="100.5" customHeight="1">
      <c r="A95" s="337"/>
      <c r="B95" s="71" t="s">
        <v>844</v>
      </c>
      <c r="C95" s="301">
        <v>400000</v>
      </c>
      <c r="D95" s="308">
        <v>400000</v>
      </c>
      <c r="E95" s="308">
        <v>0</v>
      </c>
      <c r="F95" s="308">
        <v>400000</v>
      </c>
      <c r="G95" s="308">
        <f>'[6]Зведена (субвенції з ОБ) '!AW49</f>
        <v>0</v>
      </c>
      <c r="H95" s="308">
        <f>'[6]Зведена (субвенції з ОБ) '!AX49</f>
        <v>400000</v>
      </c>
      <c r="I95" s="308">
        <f>'[6]Зведена (субвенції з ОБ) '!AY49</f>
        <v>0</v>
      </c>
      <c r="J95" s="308">
        <f>'[6]Зведена (субвенції з ОБ) '!AZ49</f>
        <v>0</v>
      </c>
      <c r="K95" s="308">
        <f>'[6]Зведена (субвенції з ОБ) '!BA49</f>
        <v>400000</v>
      </c>
      <c r="L95" s="308">
        <f>'[6]Зведена (субвенції з ОБ) '!BB49</f>
        <v>0</v>
      </c>
      <c r="M95" s="308">
        <f>'[6]Зведена (субвенції з ОБ) '!BC49</f>
        <v>400000</v>
      </c>
      <c r="N95" s="308">
        <f>'[6]Зведена (субвенції з ОБ) '!BD49</f>
        <v>0</v>
      </c>
      <c r="O95" s="308">
        <f>'[6]Зведена (субвенції з ОБ) '!BE49</f>
        <v>0</v>
      </c>
      <c r="P95" s="308">
        <f>'[6]Зведена (субвенції з ОБ) '!BF49</f>
        <v>400000</v>
      </c>
      <c r="Q95" s="308">
        <f>'[6]Зведена (субвенції з ОБ) '!BG49</f>
        <v>0</v>
      </c>
      <c r="R95" s="308">
        <f>'[6]Зведена (субвенції з ОБ) '!BH49</f>
        <v>400000</v>
      </c>
      <c r="S95" s="308">
        <f>'[6]Зведена (субвенції з ОБ) '!BI49</f>
        <v>0</v>
      </c>
      <c r="T95" s="308">
        <f>'[6]Зведена (субвенції з ОБ) '!BJ49</f>
        <v>0</v>
      </c>
      <c r="U95" s="308">
        <f>'[6]Зведена (субвенції з ОБ) '!BK49</f>
        <v>400000</v>
      </c>
      <c r="V95" s="308">
        <f>'[6]Зведена (субвенції з ОБ) '!BL49</f>
        <v>400000</v>
      </c>
    </row>
    <row r="96" spans="1:22" ht="57" customHeight="1">
      <c r="A96" s="303">
        <v>33</v>
      </c>
      <c r="B96" s="305" t="s">
        <v>794</v>
      </c>
      <c r="C96" s="298">
        <v>100000</v>
      </c>
      <c r="D96" s="310">
        <v>100000</v>
      </c>
      <c r="E96" s="310">
        <v>0</v>
      </c>
      <c r="F96" s="310">
        <v>100000</v>
      </c>
      <c r="G96" s="310">
        <f t="shared" ref="G96:V96" si="32">G97</f>
        <v>0</v>
      </c>
      <c r="H96" s="310">
        <f t="shared" si="32"/>
        <v>100000</v>
      </c>
      <c r="I96" s="310">
        <f t="shared" si="32"/>
        <v>0</v>
      </c>
      <c r="J96" s="310">
        <f t="shared" si="32"/>
        <v>0</v>
      </c>
      <c r="K96" s="310">
        <f t="shared" si="32"/>
        <v>100000</v>
      </c>
      <c r="L96" s="310">
        <f t="shared" si="32"/>
        <v>0</v>
      </c>
      <c r="M96" s="310">
        <f t="shared" si="32"/>
        <v>100000</v>
      </c>
      <c r="N96" s="310">
        <f t="shared" si="32"/>
        <v>0</v>
      </c>
      <c r="O96" s="310">
        <f t="shared" si="32"/>
        <v>0</v>
      </c>
      <c r="P96" s="310">
        <f t="shared" si="32"/>
        <v>100000</v>
      </c>
      <c r="Q96" s="310">
        <f t="shared" si="32"/>
        <v>0</v>
      </c>
      <c r="R96" s="310">
        <f t="shared" si="32"/>
        <v>100000</v>
      </c>
      <c r="S96" s="310">
        <f t="shared" si="32"/>
        <v>0</v>
      </c>
      <c r="T96" s="310">
        <f t="shared" si="32"/>
        <v>0</v>
      </c>
      <c r="U96" s="310">
        <f t="shared" si="32"/>
        <v>100000</v>
      </c>
      <c r="V96" s="310">
        <f t="shared" si="32"/>
        <v>100000</v>
      </c>
    </row>
    <row r="97" spans="1:22" ht="40.15" customHeight="1">
      <c r="A97" s="337"/>
      <c r="B97" s="313" t="s">
        <v>795</v>
      </c>
      <c r="C97" s="301">
        <v>100000</v>
      </c>
      <c r="D97" s="308">
        <v>100000</v>
      </c>
      <c r="E97" s="308">
        <v>0</v>
      </c>
      <c r="F97" s="308">
        <v>100000</v>
      </c>
      <c r="G97" s="308">
        <f>'[6]Зведена (субвенції з ОБ) '!AW148</f>
        <v>0</v>
      </c>
      <c r="H97" s="308">
        <f>'[6]Зведена (субвенції з ОБ) '!AX148</f>
        <v>100000</v>
      </c>
      <c r="I97" s="308">
        <f>'[6]Зведена (субвенції з ОБ) '!AY148</f>
        <v>0</v>
      </c>
      <c r="J97" s="308">
        <f>'[6]Зведена (субвенції з ОБ) '!AZ148</f>
        <v>0</v>
      </c>
      <c r="K97" s="308">
        <f>'[6]Зведена (субвенції з ОБ) '!BA148</f>
        <v>100000</v>
      </c>
      <c r="L97" s="308">
        <f>'[6]Зведена (субвенції з ОБ) '!BB148</f>
        <v>0</v>
      </c>
      <c r="M97" s="308">
        <f>'[6]Зведена (субвенції з ОБ) '!BC148</f>
        <v>100000</v>
      </c>
      <c r="N97" s="308">
        <f>'[6]Зведена (субвенції з ОБ) '!BD148</f>
        <v>0</v>
      </c>
      <c r="O97" s="308">
        <f>'[6]Зведена (субвенції з ОБ) '!BE148</f>
        <v>0</v>
      </c>
      <c r="P97" s="308">
        <f>'[6]Зведена (субвенції з ОБ) '!BF148</f>
        <v>100000</v>
      </c>
      <c r="Q97" s="308">
        <f>'[6]Зведена (субвенції з ОБ) '!BG148</f>
        <v>0</v>
      </c>
      <c r="R97" s="308">
        <f>'[6]Зведена (субвенції з ОБ) '!BH148</f>
        <v>100000</v>
      </c>
      <c r="S97" s="308">
        <f>'[6]Зведена (субвенції з ОБ) '!BI148</f>
        <v>0</v>
      </c>
      <c r="T97" s="308">
        <f>'[6]Зведена (субвенції з ОБ) '!BJ148</f>
        <v>0</v>
      </c>
      <c r="U97" s="308">
        <f>'[6]Зведена (субвенції з ОБ) '!BK148</f>
        <v>100000</v>
      </c>
      <c r="V97" s="308">
        <f>'[6]Зведена (субвенції з ОБ) '!BL148</f>
        <v>100000</v>
      </c>
    </row>
    <row r="98" spans="1:22" ht="52.15" customHeight="1">
      <c r="A98" s="303">
        <v>34</v>
      </c>
      <c r="B98" s="305" t="s">
        <v>796</v>
      </c>
      <c r="C98" s="298">
        <v>530000</v>
      </c>
      <c r="D98" s="310">
        <v>530000</v>
      </c>
      <c r="E98" s="310">
        <v>0</v>
      </c>
      <c r="F98" s="310">
        <v>530000</v>
      </c>
      <c r="G98" s="310">
        <f t="shared" ref="G98:V98" si="33">G99+G100</f>
        <v>0</v>
      </c>
      <c r="H98" s="310">
        <f t="shared" si="33"/>
        <v>530000</v>
      </c>
      <c r="I98" s="310">
        <f t="shared" si="33"/>
        <v>0</v>
      </c>
      <c r="J98" s="310">
        <f t="shared" si="33"/>
        <v>0</v>
      </c>
      <c r="K98" s="310">
        <f t="shared" si="33"/>
        <v>530000</v>
      </c>
      <c r="L98" s="310">
        <f t="shared" si="33"/>
        <v>0</v>
      </c>
      <c r="M98" s="310">
        <f t="shared" si="33"/>
        <v>530000</v>
      </c>
      <c r="N98" s="310">
        <f t="shared" si="33"/>
        <v>0</v>
      </c>
      <c r="O98" s="310">
        <f t="shared" si="33"/>
        <v>0</v>
      </c>
      <c r="P98" s="310">
        <f t="shared" si="33"/>
        <v>530000</v>
      </c>
      <c r="Q98" s="310">
        <f t="shared" si="33"/>
        <v>0</v>
      </c>
      <c r="R98" s="310">
        <f t="shared" si="33"/>
        <v>530000</v>
      </c>
      <c r="S98" s="310">
        <f t="shared" si="33"/>
        <v>0</v>
      </c>
      <c r="T98" s="310">
        <f t="shared" si="33"/>
        <v>0</v>
      </c>
      <c r="U98" s="310">
        <f t="shared" si="33"/>
        <v>530000</v>
      </c>
      <c r="V98" s="310">
        <f t="shared" si="33"/>
        <v>530000</v>
      </c>
    </row>
    <row r="99" spans="1:22" ht="45" customHeight="1">
      <c r="A99" s="337"/>
      <c r="B99" s="313" t="s">
        <v>795</v>
      </c>
      <c r="C99" s="301">
        <v>30000</v>
      </c>
      <c r="D99" s="308">
        <v>30000</v>
      </c>
      <c r="E99" s="308">
        <v>0</v>
      </c>
      <c r="F99" s="308">
        <v>30000</v>
      </c>
      <c r="G99" s="308">
        <f>'[6]Зведена (субвенції з ОБ) '!AW149</f>
        <v>0</v>
      </c>
      <c r="H99" s="308">
        <f>'[6]Зведена (субвенції з ОБ) '!AX149</f>
        <v>30000</v>
      </c>
      <c r="I99" s="308">
        <f>'[6]Зведена (субвенції з ОБ) '!AY149</f>
        <v>0</v>
      </c>
      <c r="J99" s="308">
        <f>'[6]Зведена (субвенції з ОБ) '!AZ149</f>
        <v>0</v>
      </c>
      <c r="K99" s="308">
        <f>'[6]Зведена (субвенції з ОБ) '!BA149</f>
        <v>30000</v>
      </c>
      <c r="L99" s="308">
        <f>'[6]Зведена (субвенції з ОБ) '!BB149</f>
        <v>0</v>
      </c>
      <c r="M99" s="308">
        <f>'[6]Зведена (субвенції з ОБ) '!BC149</f>
        <v>30000</v>
      </c>
      <c r="N99" s="308">
        <f>'[6]Зведена (субвенції з ОБ) '!BD149</f>
        <v>0</v>
      </c>
      <c r="O99" s="308">
        <f>'[6]Зведена (субвенції з ОБ) '!BE149</f>
        <v>0</v>
      </c>
      <c r="P99" s="308">
        <f>'[6]Зведена (субвенції з ОБ) '!BF149</f>
        <v>30000</v>
      </c>
      <c r="Q99" s="308">
        <f>'[6]Зведена (субвенції з ОБ) '!BG149</f>
        <v>0</v>
      </c>
      <c r="R99" s="308">
        <f>'[6]Зведена (субвенції з ОБ) '!BH149</f>
        <v>30000</v>
      </c>
      <c r="S99" s="308">
        <f>'[6]Зведена (субвенції з ОБ) '!BI149</f>
        <v>0</v>
      </c>
      <c r="T99" s="308">
        <f>'[6]Зведена (субвенції з ОБ) '!BJ149</f>
        <v>0</v>
      </c>
      <c r="U99" s="308">
        <f>'[6]Зведена (субвенції з ОБ) '!BK149</f>
        <v>30000</v>
      </c>
      <c r="V99" s="308">
        <f>'[6]Зведена (субвенції з ОБ) '!BL149</f>
        <v>30000</v>
      </c>
    </row>
    <row r="100" spans="1:22" ht="93" customHeight="1">
      <c r="A100" s="337"/>
      <c r="B100" s="300" t="s">
        <v>845</v>
      </c>
      <c r="C100" s="301">
        <v>500000</v>
      </c>
      <c r="D100" s="308">
        <v>500000</v>
      </c>
      <c r="E100" s="308">
        <v>0</v>
      </c>
      <c r="F100" s="308">
        <v>500000</v>
      </c>
      <c r="G100" s="308">
        <f>'[6]Зведена (субвенції з ОБ) '!AW14</f>
        <v>0</v>
      </c>
      <c r="H100" s="308">
        <f>'[6]Зведена (субвенції з ОБ) '!AX14</f>
        <v>500000</v>
      </c>
      <c r="I100" s="308">
        <f>'[6]Зведена (субвенції з ОБ) '!AY14</f>
        <v>0</v>
      </c>
      <c r="J100" s="308">
        <f>'[6]Зведена (субвенції з ОБ) '!AZ14</f>
        <v>0</v>
      </c>
      <c r="K100" s="308">
        <f>'[6]Зведена (субвенції з ОБ) '!BA14</f>
        <v>500000</v>
      </c>
      <c r="L100" s="308">
        <f>'[6]Зведена (субвенції з ОБ) '!BB14</f>
        <v>0</v>
      </c>
      <c r="M100" s="308">
        <f>'[6]Зведена (субвенції з ОБ) '!BC14</f>
        <v>500000</v>
      </c>
      <c r="N100" s="308">
        <f>'[6]Зведена (субвенції з ОБ) '!BD14</f>
        <v>0</v>
      </c>
      <c r="O100" s="308">
        <f>'[6]Зведена (субвенції з ОБ) '!BE14</f>
        <v>0</v>
      </c>
      <c r="P100" s="308">
        <f>'[6]Зведена (субвенції з ОБ) '!BF14</f>
        <v>500000</v>
      </c>
      <c r="Q100" s="308">
        <f>'[6]Зведена (субвенції з ОБ) '!BG14</f>
        <v>0</v>
      </c>
      <c r="R100" s="308">
        <f>'[6]Зведена (субвенції з ОБ) '!BH14</f>
        <v>500000</v>
      </c>
      <c r="S100" s="308">
        <f>'[6]Зведена (субвенції з ОБ) '!BI14</f>
        <v>0</v>
      </c>
      <c r="T100" s="308">
        <f>'[6]Зведена (субвенції з ОБ) '!BJ14</f>
        <v>0</v>
      </c>
      <c r="U100" s="308">
        <f>'[6]Зведена (субвенції з ОБ) '!BK14</f>
        <v>500000</v>
      </c>
      <c r="V100" s="308">
        <f>'[6]Зведена (субвенції з ОБ) '!BL14</f>
        <v>500000</v>
      </c>
    </row>
    <row r="101" spans="1:22" ht="63.6" customHeight="1">
      <c r="A101" s="303">
        <v>35</v>
      </c>
      <c r="B101" s="305" t="s">
        <v>797</v>
      </c>
      <c r="C101" s="298">
        <v>100000</v>
      </c>
      <c r="D101" s="310">
        <v>100000</v>
      </c>
      <c r="E101" s="310">
        <v>100000</v>
      </c>
      <c r="F101" s="310">
        <v>0</v>
      </c>
      <c r="G101" s="310">
        <f t="shared" ref="G101:V101" si="34">G102</f>
        <v>0</v>
      </c>
      <c r="H101" s="310">
        <f t="shared" si="34"/>
        <v>100000</v>
      </c>
      <c r="I101" s="310">
        <f t="shared" si="34"/>
        <v>0</v>
      </c>
      <c r="J101" s="310">
        <f t="shared" si="34"/>
        <v>100000</v>
      </c>
      <c r="K101" s="310">
        <f t="shared" si="34"/>
        <v>0</v>
      </c>
      <c r="L101" s="310">
        <f t="shared" si="34"/>
        <v>0</v>
      </c>
      <c r="M101" s="310">
        <f t="shared" si="34"/>
        <v>100000</v>
      </c>
      <c r="N101" s="310">
        <f t="shared" si="34"/>
        <v>0</v>
      </c>
      <c r="O101" s="310">
        <f t="shared" si="34"/>
        <v>100000</v>
      </c>
      <c r="P101" s="310">
        <f t="shared" si="34"/>
        <v>0</v>
      </c>
      <c r="Q101" s="310">
        <f t="shared" si="34"/>
        <v>0</v>
      </c>
      <c r="R101" s="310">
        <f t="shared" si="34"/>
        <v>100000</v>
      </c>
      <c r="S101" s="310">
        <f t="shared" si="34"/>
        <v>0</v>
      </c>
      <c r="T101" s="310">
        <f t="shared" si="34"/>
        <v>100000</v>
      </c>
      <c r="U101" s="310">
        <f t="shared" si="34"/>
        <v>0</v>
      </c>
      <c r="V101" s="310">
        <f t="shared" si="34"/>
        <v>100000</v>
      </c>
    </row>
    <row r="102" spans="1:22" ht="48" customHeight="1">
      <c r="A102" s="337"/>
      <c r="B102" s="313" t="s">
        <v>795</v>
      </c>
      <c r="C102" s="301">
        <v>100000</v>
      </c>
      <c r="D102" s="308">
        <v>100000</v>
      </c>
      <c r="E102" s="308">
        <v>100000</v>
      </c>
      <c r="F102" s="308">
        <v>0</v>
      </c>
      <c r="G102" s="308">
        <f>'[6]Зведена (субвенції з ОБ) '!AW150</f>
        <v>0</v>
      </c>
      <c r="H102" s="308">
        <f>'[6]Зведена (субвенції з ОБ) '!AX150</f>
        <v>100000</v>
      </c>
      <c r="I102" s="308">
        <f>'[6]Зведена (субвенції з ОБ) '!AY150</f>
        <v>0</v>
      </c>
      <c r="J102" s="308">
        <f>'[6]Зведена (субвенції з ОБ) '!AZ150</f>
        <v>100000</v>
      </c>
      <c r="K102" s="308">
        <f>'[6]Зведена (субвенції з ОБ) '!BA150</f>
        <v>0</v>
      </c>
      <c r="L102" s="308">
        <f>'[6]Зведена (субвенції з ОБ) '!BB150</f>
        <v>0</v>
      </c>
      <c r="M102" s="308">
        <f>'[6]Зведена (субвенції з ОБ) '!BC150</f>
        <v>100000</v>
      </c>
      <c r="N102" s="308">
        <f>'[6]Зведена (субвенції з ОБ) '!BD150</f>
        <v>0</v>
      </c>
      <c r="O102" s="308">
        <f>'[6]Зведена (субвенції з ОБ) '!BE150</f>
        <v>100000</v>
      </c>
      <c r="P102" s="308">
        <f>'[6]Зведена (субвенції з ОБ) '!BF150</f>
        <v>0</v>
      </c>
      <c r="Q102" s="308">
        <f>'[6]Зведена (субвенції з ОБ) '!BG150</f>
        <v>0</v>
      </c>
      <c r="R102" s="308">
        <f>'[6]Зведена (субвенції з ОБ) '!BH150</f>
        <v>100000</v>
      </c>
      <c r="S102" s="308">
        <f>'[6]Зведена (субвенції з ОБ) '!BI150</f>
        <v>0</v>
      </c>
      <c r="T102" s="308">
        <f>'[6]Зведена (субвенції з ОБ) '!BJ150</f>
        <v>100000</v>
      </c>
      <c r="U102" s="308">
        <f>'[6]Зведена (субвенції з ОБ) '!BK150</f>
        <v>0</v>
      </c>
      <c r="V102" s="308">
        <f>'[6]Зведена (субвенції з ОБ) '!BL150</f>
        <v>100000</v>
      </c>
    </row>
    <row r="103" spans="1:22" ht="57.6" customHeight="1">
      <c r="A103" s="303">
        <v>36</v>
      </c>
      <c r="B103" s="305" t="s">
        <v>798</v>
      </c>
      <c r="C103" s="298">
        <v>3000000</v>
      </c>
      <c r="D103" s="310">
        <v>3000000</v>
      </c>
      <c r="E103" s="310">
        <v>0</v>
      </c>
      <c r="F103" s="310">
        <v>3000000</v>
      </c>
      <c r="G103" s="310">
        <f t="shared" ref="G103:V103" si="35">G104+G105</f>
        <v>0</v>
      </c>
      <c r="H103" s="310">
        <f t="shared" si="35"/>
        <v>3000000</v>
      </c>
      <c r="I103" s="310">
        <f t="shared" si="35"/>
        <v>0</v>
      </c>
      <c r="J103" s="310">
        <f t="shared" si="35"/>
        <v>0</v>
      </c>
      <c r="K103" s="310">
        <f t="shared" si="35"/>
        <v>3000000</v>
      </c>
      <c r="L103" s="310">
        <f t="shared" si="35"/>
        <v>0</v>
      </c>
      <c r="M103" s="310">
        <f t="shared" si="35"/>
        <v>3000000</v>
      </c>
      <c r="N103" s="310">
        <f t="shared" si="35"/>
        <v>0</v>
      </c>
      <c r="O103" s="310">
        <f t="shared" si="35"/>
        <v>0</v>
      </c>
      <c r="P103" s="310">
        <f t="shared" si="35"/>
        <v>3000000</v>
      </c>
      <c r="Q103" s="310">
        <f t="shared" si="35"/>
        <v>0</v>
      </c>
      <c r="R103" s="310">
        <f t="shared" si="35"/>
        <v>3000000</v>
      </c>
      <c r="S103" s="310">
        <f t="shared" si="35"/>
        <v>0</v>
      </c>
      <c r="T103" s="310">
        <f t="shared" si="35"/>
        <v>0</v>
      </c>
      <c r="U103" s="310">
        <f t="shared" si="35"/>
        <v>3000000</v>
      </c>
      <c r="V103" s="310">
        <f t="shared" si="35"/>
        <v>3000000</v>
      </c>
    </row>
    <row r="104" spans="1:22" ht="73.150000000000006" customHeight="1">
      <c r="A104" s="337"/>
      <c r="B104" s="300" t="s">
        <v>799</v>
      </c>
      <c r="C104" s="301">
        <v>2000000</v>
      </c>
      <c r="D104" s="308">
        <v>2000000</v>
      </c>
      <c r="E104" s="308">
        <v>0</v>
      </c>
      <c r="F104" s="308">
        <v>2000000</v>
      </c>
      <c r="G104" s="308">
        <f>'[6]Зведена (субвенції з ОБ) '!AW62</f>
        <v>0</v>
      </c>
      <c r="H104" s="308">
        <f>'[6]Зведена (субвенції з ОБ) '!AX62</f>
        <v>2000000</v>
      </c>
      <c r="I104" s="308">
        <f>'[6]Зведена (субвенції з ОБ) '!AY62</f>
        <v>0</v>
      </c>
      <c r="J104" s="308">
        <f>'[6]Зведена (субвенції з ОБ) '!AZ62</f>
        <v>0</v>
      </c>
      <c r="K104" s="308">
        <f>'[6]Зведена (субвенції з ОБ) '!BA62</f>
        <v>2000000</v>
      </c>
      <c r="L104" s="308">
        <f>'[6]Зведена (субвенції з ОБ) '!BB62</f>
        <v>0</v>
      </c>
      <c r="M104" s="308">
        <f>'[6]Зведена (субвенції з ОБ) '!BC62</f>
        <v>2000000</v>
      </c>
      <c r="N104" s="308">
        <f>'[6]Зведена (субвенції з ОБ) '!BD62</f>
        <v>0</v>
      </c>
      <c r="O104" s="308">
        <f>'[6]Зведена (субвенції з ОБ) '!BE62</f>
        <v>0</v>
      </c>
      <c r="P104" s="308">
        <f>'[6]Зведена (субвенції з ОБ) '!BF62</f>
        <v>2000000</v>
      </c>
      <c r="Q104" s="308">
        <f>'[6]Зведена (субвенції з ОБ) '!BG62</f>
        <v>0</v>
      </c>
      <c r="R104" s="308">
        <f>'[6]Зведена (субвенції з ОБ) '!BH62</f>
        <v>2000000</v>
      </c>
      <c r="S104" s="308">
        <f>'[6]Зведена (субвенції з ОБ) '!BI62</f>
        <v>0</v>
      </c>
      <c r="T104" s="308">
        <f>'[6]Зведена (субвенції з ОБ) '!BJ62</f>
        <v>0</v>
      </c>
      <c r="U104" s="308">
        <f>'[6]Зведена (субвенції з ОБ) '!BK62</f>
        <v>2000000</v>
      </c>
      <c r="V104" s="308">
        <f>'[6]Зведена (субвенції з ОБ) '!BL62</f>
        <v>2000000</v>
      </c>
    </row>
    <row r="105" spans="1:22" ht="46.15" customHeight="1">
      <c r="A105" s="337"/>
      <c r="B105" s="300" t="s">
        <v>846</v>
      </c>
      <c r="C105" s="301">
        <v>1000000</v>
      </c>
      <c r="D105" s="308">
        <v>1000000</v>
      </c>
      <c r="E105" s="308">
        <v>0</v>
      </c>
      <c r="F105" s="308">
        <v>1000000</v>
      </c>
      <c r="G105" s="308">
        <f>'[6]Зведена (субвенції з ОБ) '!AW173</f>
        <v>0</v>
      </c>
      <c r="H105" s="308">
        <f>'[6]Зведена (субвенції з ОБ) '!AX173</f>
        <v>1000000</v>
      </c>
      <c r="I105" s="308">
        <f>'[6]Зведена (субвенції з ОБ) '!AY173</f>
        <v>0</v>
      </c>
      <c r="J105" s="308">
        <f>'[6]Зведена (субвенції з ОБ) '!AZ173</f>
        <v>0</v>
      </c>
      <c r="K105" s="308">
        <f>'[6]Зведена (субвенції з ОБ) '!BA173</f>
        <v>1000000</v>
      </c>
      <c r="L105" s="308">
        <f>'[6]Зведена (субвенції з ОБ) '!BB173</f>
        <v>0</v>
      </c>
      <c r="M105" s="308">
        <f>'[6]Зведена (субвенції з ОБ) '!BC173</f>
        <v>1000000</v>
      </c>
      <c r="N105" s="308">
        <f>'[6]Зведена (субвенції з ОБ) '!BD173</f>
        <v>0</v>
      </c>
      <c r="O105" s="308">
        <f>'[6]Зведена (субвенції з ОБ) '!BE173</f>
        <v>0</v>
      </c>
      <c r="P105" s="308">
        <f>'[6]Зведена (субвенції з ОБ) '!BF173</f>
        <v>1000000</v>
      </c>
      <c r="Q105" s="308">
        <f>'[6]Зведена (субвенції з ОБ) '!BG173</f>
        <v>0</v>
      </c>
      <c r="R105" s="308">
        <f>'[6]Зведена (субвенції з ОБ) '!BH173</f>
        <v>1000000</v>
      </c>
      <c r="S105" s="308">
        <f>'[6]Зведена (субвенції з ОБ) '!BI173</f>
        <v>0</v>
      </c>
      <c r="T105" s="308">
        <f>'[6]Зведена (субвенції з ОБ) '!BJ173</f>
        <v>0</v>
      </c>
      <c r="U105" s="308">
        <f>'[6]Зведена (субвенції з ОБ) '!BK173</f>
        <v>1000000</v>
      </c>
      <c r="V105" s="308">
        <f>'[6]Зведена (субвенції з ОБ) '!BL173</f>
        <v>1000000</v>
      </c>
    </row>
    <row r="106" spans="1:22" ht="36" customHeight="1">
      <c r="A106" s="303">
        <v>37</v>
      </c>
      <c r="B106" s="312" t="s">
        <v>800</v>
      </c>
      <c r="C106" s="298">
        <v>3962200</v>
      </c>
      <c r="D106" s="307">
        <v>3962200</v>
      </c>
      <c r="E106" s="307">
        <v>3962200</v>
      </c>
      <c r="F106" s="307">
        <v>0</v>
      </c>
      <c r="G106" s="307">
        <f t="shared" ref="G106:V106" si="36">G107+G108+G109</f>
        <v>0</v>
      </c>
      <c r="H106" s="307">
        <f t="shared" si="36"/>
        <v>3962200</v>
      </c>
      <c r="I106" s="307">
        <f t="shared" si="36"/>
        <v>0</v>
      </c>
      <c r="J106" s="307">
        <f t="shared" si="36"/>
        <v>3962200</v>
      </c>
      <c r="K106" s="307">
        <f t="shared" si="36"/>
        <v>0</v>
      </c>
      <c r="L106" s="307">
        <f t="shared" si="36"/>
        <v>0</v>
      </c>
      <c r="M106" s="307">
        <f t="shared" si="36"/>
        <v>3962200</v>
      </c>
      <c r="N106" s="307">
        <f t="shared" si="36"/>
        <v>0</v>
      </c>
      <c r="O106" s="307">
        <f t="shared" si="36"/>
        <v>3962200</v>
      </c>
      <c r="P106" s="307">
        <f t="shared" si="36"/>
        <v>0</v>
      </c>
      <c r="Q106" s="307">
        <f t="shared" si="36"/>
        <v>0</v>
      </c>
      <c r="R106" s="307">
        <f t="shared" si="36"/>
        <v>3962200</v>
      </c>
      <c r="S106" s="307">
        <f t="shared" si="36"/>
        <v>0</v>
      </c>
      <c r="T106" s="307">
        <f t="shared" si="36"/>
        <v>3962200</v>
      </c>
      <c r="U106" s="307">
        <f t="shared" si="36"/>
        <v>0</v>
      </c>
      <c r="V106" s="307">
        <f t="shared" si="36"/>
        <v>3962200</v>
      </c>
    </row>
    <row r="107" spans="1:22" ht="60" customHeight="1">
      <c r="A107" s="337"/>
      <c r="B107" s="300" t="s">
        <v>801</v>
      </c>
      <c r="C107" s="301">
        <v>1762200</v>
      </c>
      <c r="D107" s="308">
        <v>1762200</v>
      </c>
      <c r="E107" s="308">
        <v>1762200</v>
      </c>
      <c r="F107" s="308">
        <v>0</v>
      </c>
      <c r="G107" s="314">
        <f>'[6]Зведена (субвенції з ОБ) '!AW103</f>
        <v>0</v>
      </c>
      <c r="H107" s="314">
        <f>'[6]Зведена (субвенції з ОБ) '!AX103</f>
        <v>1762200</v>
      </c>
      <c r="I107" s="314">
        <f>'[6]Зведена (субвенції з ОБ) '!AY103</f>
        <v>0</v>
      </c>
      <c r="J107" s="314">
        <f>'[6]Зведена (субвенції з ОБ) '!AZ103</f>
        <v>1762200</v>
      </c>
      <c r="K107" s="314">
        <f>'[6]Зведена (субвенції з ОБ) '!BA103</f>
        <v>0</v>
      </c>
      <c r="L107" s="314">
        <f>'[6]Зведена (субвенції з ОБ) '!BB103</f>
        <v>0</v>
      </c>
      <c r="M107" s="314">
        <f>'[6]Зведена (субвенції з ОБ) '!BC103</f>
        <v>1762200</v>
      </c>
      <c r="N107" s="314">
        <f>'[6]Зведена (субвенції з ОБ) '!BD103</f>
        <v>0</v>
      </c>
      <c r="O107" s="314">
        <f>'[6]Зведена (субвенції з ОБ) '!BE103</f>
        <v>1762200</v>
      </c>
      <c r="P107" s="314">
        <f>'[6]Зведена (субвенції з ОБ) '!BF103</f>
        <v>0</v>
      </c>
      <c r="Q107" s="314">
        <f>'[6]Зведена (субвенції з ОБ) '!BG103</f>
        <v>0</v>
      </c>
      <c r="R107" s="314">
        <f>'[6]Зведена (субвенції з ОБ) '!BH103</f>
        <v>1762200</v>
      </c>
      <c r="S107" s="314">
        <f>'[6]Зведена (субвенції з ОБ) '!BI103</f>
        <v>0</v>
      </c>
      <c r="T107" s="314">
        <f>'[6]Зведена (субвенції з ОБ) '!BJ103</f>
        <v>1762200</v>
      </c>
      <c r="U107" s="314">
        <f>'[6]Зведена (субвенції з ОБ) '!BK103</f>
        <v>0</v>
      </c>
      <c r="V107" s="314">
        <f>'[6]Зведена (субвенції з ОБ) '!BL103</f>
        <v>1762200</v>
      </c>
    </row>
    <row r="108" spans="1:22" ht="96.6" customHeight="1">
      <c r="A108" s="337"/>
      <c r="B108" s="300" t="s">
        <v>847</v>
      </c>
      <c r="C108" s="301">
        <v>2000000</v>
      </c>
      <c r="D108" s="308">
        <v>2000000</v>
      </c>
      <c r="E108" s="308">
        <v>2000000</v>
      </c>
      <c r="F108" s="308">
        <v>0</v>
      </c>
      <c r="G108" s="314">
        <f>'[6]Зведена (субвенції з ОБ) '!AW88</f>
        <v>0</v>
      </c>
      <c r="H108" s="314">
        <f>'[6]Зведена (субвенції з ОБ) '!AX88</f>
        <v>2000000</v>
      </c>
      <c r="I108" s="314">
        <f>'[6]Зведена (субвенції з ОБ) '!AY88</f>
        <v>0</v>
      </c>
      <c r="J108" s="314">
        <f>'[6]Зведена (субвенції з ОБ) '!AZ88</f>
        <v>2000000</v>
      </c>
      <c r="K108" s="314">
        <f>'[6]Зведена (субвенції з ОБ) '!BA88</f>
        <v>0</v>
      </c>
      <c r="L108" s="314">
        <f>'[6]Зведена (субвенції з ОБ) '!BB88</f>
        <v>0</v>
      </c>
      <c r="M108" s="314">
        <f>'[6]Зведена (субвенції з ОБ) '!BC88</f>
        <v>2000000</v>
      </c>
      <c r="N108" s="314">
        <f>'[6]Зведена (субвенції з ОБ) '!BD88</f>
        <v>0</v>
      </c>
      <c r="O108" s="314">
        <f>'[6]Зведена (субвенції з ОБ) '!BE88</f>
        <v>2000000</v>
      </c>
      <c r="P108" s="314">
        <f>'[6]Зведена (субвенції з ОБ) '!BF88</f>
        <v>0</v>
      </c>
      <c r="Q108" s="314">
        <f>'[6]Зведена (субвенції з ОБ) '!BG88</f>
        <v>0</v>
      </c>
      <c r="R108" s="314">
        <f>'[6]Зведена (субвенції з ОБ) '!BH88</f>
        <v>2000000</v>
      </c>
      <c r="S108" s="314">
        <f>'[6]Зведена (субвенції з ОБ) '!BI88</f>
        <v>0</v>
      </c>
      <c r="T108" s="314">
        <f>'[6]Зведена (субвенції з ОБ) '!BJ88</f>
        <v>2000000</v>
      </c>
      <c r="U108" s="314">
        <f>'[6]Зведена (субвенції з ОБ) '!BK88</f>
        <v>0</v>
      </c>
      <c r="V108" s="314">
        <f>'[6]Зведена (субвенції з ОБ) '!BL88</f>
        <v>2000000</v>
      </c>
    </row>
    <row r="109" spans="1:22" ht="88.15" customHeight="1">
      <c r="A109" s="337"/>
      <c r="B109" s="300" t="s">
        <v>802</v>
      </c>
      <c r="C109" s="301">
        <v>200000</v>
      </c>
      <c r="D109" s="308">
        <v>200000</v>
      </c>
      <c r="E109" s="308">
        <v>200000</v>
      </c>
      <c r="F109" s="308">
        <v>0</v>
      </c>
      <c r="G109" s="314">
        <f>'[6]Зведена (субвенції з ОБ) '!AW89</f>
        <v>0</v>
      </c>
      <c r="H109" s="314">
        <f>'[6]Зведена (субвенції з ОБ) '!AX89</f>
        <v>200000</v>
      </c>
      <c r="I109" s="314">
        <f>'[6]Зведена (субвенції з ОБ) '!AY89</f>
        <v>0</v>
      </c>
      <c r="J109" s="314">
        <f>'[6]Зведена (субвенції з ОБ) '!AZ89</f>
        <v>200000</v>
      </c>
      <c r="K109" s="314">
        <f>'[6]Зведена (субвенції з ОБ) '!BA89</f>
        <v>0</v>
      </c>
      <c r="L109" s="314">
        <f>'[6]Зведена (субвенції з ОБ) '!BB89</f>
        <v>0</v>
      </c>
      <c r="M109" s="314">
        <f>'[6]Зведена (субвенції з ОБ) '!BC89</f>
        <v>200000</v>
      </c>
      <c r="N109" s="314">
        <f>'[6]Зведена (субвенції з ОБ) '!BD89</f>
        <v>0</v>
      </c>
      <c r="O109" s="314">
        <f>'[6]Зведена (субвенції з ОБ) '!BE89</f>
        <v>200000</v>
      </c>
      <c r="P109" s="314">
        <f>'[6]Зведена (субвенції з ОБ) '!BF89</f>
        <v>0</v>
      </c>
      <c r="Q109" s="314">
        <f>'[6]Зведена (субвенції з ОБ) '!BG89</f>
        <v>0</v>
      </c>
      <c r="R109" s="314">
        <f>'[6]Зведена (субвенції з ОБ) '!BH89</f>
        <v>200000</v>
      </c>
      <c r="S109" s="314">
        <f>'[6]Зведена (субвенції з ОБ) '!BI89</f>
        <v>0</v>
      </c>
      <c r="T109" s="314">
        <f>'[6]Зведена (субвенції з ОБ) '!BJ89</f>
        <v>200000</v>
      </c>
      <c r="U109" s="314">
        <f>'[6]Зведена (субвенції з ОБ) '!BK89</f>
        <v>0</v>
      </c>
      <c r="V109" s="314">
        <f>'[6]Зведена (субвенції з ОБ) '!BL89</f>
        <v>200000</v>
      </c>
    </row>
    <row r="110" spans="1:22" ht="52.15" customHeight="1">
      <c r="A110" s="338" t="s">
        <v>848</v>
      </c>
      <c r="B110" s="305" t="s">
        <v>803</v>
      </c>
      <c r="C110" s="298">
        <v>5090226</v>
      </c>
      <c r="D110" s="310">
        <v>4290226</v>
      </c>
      <c r="E110" s="310">
        <v>4290226</v>
      </c>
      <c r="F110" s="307">
        <v>0</v>
      </c>
      <c r="G110" s="307">
        <f t="shared" ref="G110:V110" si="37">G111+G112+G113+G114</f>
        <v>800000</v>
      </c>
      <c r="H110" s="307">
        <f t="shared" si="37"/>
        <v>5090226</v>
      </c>
      <c r="I110" s="307">
        <f t="shared" si="37"/>
        <v>0</v>
      </c>
      <c r="J110" s="307">
        <f t="shared" si="37"/>
        <v>4290226</v>
      </c>
      <c r="K110" s="307">
        <f t="shared" si="37"/>
        <v>800000</v>
      </c>
      <c r="L110" s="307">
        <f t="shared" si="37"/>
        <v>0</v>
      </c>
      <c r="M110" s="307">
        <f t="shared" si="37"/>
        <v>5090226</v>
      </c>
      <c r="N110" s="307">
        <f t="shared" si="37"/>
        <v>0</v>
      </c>
      <c r="O110" s="307">
        <f t="shared" si="37"/>
        <v>4290226</v>
      </c>
      <c r="P110" s="307">
        <f t="shared" si="37"/>
        <v>800000</v>
      </c>
      <c r="Q110" s="307">
        <f t="shared" si="37"/>
        <v>0</v>
      </c>
      <c r="R110" s="307">
        <f t="shared" si="37"/>
        <v>5090226</v>
      </c>
      <c r="S110" s="307">
        <f t="shared" si="37"/>
        <v>0</v>
      </c>
      <c r="T110" s="307">
        <f t="shared" si="37"/>
        <v>4290226</v>
      </c>
      <c r="U110" s="307">
        <f t="shared" si="37"/>
        <v>800000</v>
      </c>
      <c r="V110" s="307">
        <f t="shared" si="37"/>
        <v>5090226</v>
      </c>
    </row>
    <row r="111" spans="1:22" ht="99" customHeight="1">
      <c r="A111" s="339"/>
      <c r="B111" s="300" t="s">
        <v>804</v>
      </c>
      <c r="C111" s="301">
        <v>1501600</v>
      </c>
      <c r="D111" s="308">
        <v>1501600</v>
      </c>
      <c r="E111" s="308">
        <v>1501600</v>
      </c>
      <c r="F111" s="308">
        <v>0</v>
      </c>
      <c r="G111" s="314">
        <f>'[6]Зведена (субвенції з ОБ) '!AW91</f>
        <v>0</v>
      </c>
      <c r="H111" s="314">
        <f>'[6]Зведена (субвенції з ОБ) '!AX91</f>
        <v>1501600</v>
      </c>
      <c r="I111" s="314">
        <f>'[6]Зведена (субвенції з ОБ) '!AY91</f>
        <v>0</v>
      </c>
      <c r="J111" s="314">
        <f>'[6]Зведена (субвенції з ОБ) '!AZ91</f>
        <v>1501600</v>
      </c>
      <c r="K111" s="314">
        <f>'[6]Зведена (субвенції з ОБ) '!BA91</f>
        <v>0</v>
      </c>
      <c r="L111" s="314">
        <f>'[6]Зведена (субвенції з ОБ) '!BB91</f>
        <v>0</v>
      </c>
      <c r="M111" s="314">
        <f>'[6]Зведена (субвенції з ОБ) '!BC91</f>
        <v>1501600</v>
      </c>
      <c r="N111" s="314">
        <f>'[6]Зведена (субвенції з ОБ) '!BD91</f>
        <v>0</v>
      </c>
      <c r="O111" s="314">
        <f>'[6]Зведена (субвенції з ОБ) '!BE91</f>
        <v>1501600</v>
      </c>
      <c r="P111" s="314">
        <f>'[6]Зведена (субвенції з ОБ) '!BF91</f>
        <v>0</v>
      </c>
      <c r="Q111" s="314">
        <f>'[6]Зведена (субвенції з ОБ) '!BG91</f>
        <v>0</v>
      </c>
      <c r="R111" s="314">
        <f>'[6]Зведена (субвенції з ОБ) '!BH91</f>
        <v>1501600</v>
      </c>
      <c r="S111" s="314">
        <f>'[6]Зведена (субвенції з ОБ) '!BI91</f>
        <v>0</v>
      </c>
      <c r="T111" s="314">
        <f>'[6]Зведена (субвенції з ОБ) '!BJ91</f>
        <v>1501600</v>
      </c>
      <c r="U111" s="314">
        <f>'[6]Зведена (субвенції з ОБ) '!BK91</f>
        <v>0</v>
      </c>
      <c r="V111" s="314">
        <f>'[6]Зведена (субвенції з ОБ) '!BL91</f>
        <v>1501600</v>
      </c>
    </row>
    <row r="112" spans="1:22" ht="81.599999999999994" customHeight="1">
      <c r="A112" s="339"/>
      <c r="B112" s="331" t="s">
        <v>849</v>
      </c>
      <c r="C112" s="301">
        <v>1200000</v>
      </c>
      <c r="D112" s="46">
        <v>1200000</v>
      </c>
      <c r="E112" s="46">
        <v>1200000</v>
      </c>
      <c r="F112" s="46">
        <v>0</v>
      </c>
      <c r="G112" s="315">
        <f>'[6]Зведена (субвенції з ОБ) '!AW18</f>
        <v>0</v>
      </c>
      <c r="H112" s="315">
        <f>'[6]Зведена (субвенції з ОБ) '!AX18</f>
        <v>1200000</v>
      </c>
      <c r="I112" s="315">
        <f>'[6]Зведена (субвенції з ОБ) '!AY18</f>
        <v>0</v>
      </c>
      <c r="J112" s="315">
        <f>'[6]Зведена (субвенції з ОБ) '!AZ18</f>
        <v>1200000</v>
      </c>
      <c r="K112" s="315">
        <f>'[6]Зведена (субвенції з ОБ) '!BA18</f>
        <v>0</v>
      </c>
      <c r="L112" s="315">
        <f>'[6]Зведена (субвенції з ОБ) '!BB18</f>
        <v>0</v>
      </c>
      <c r="M112" s="315">
        <f>'[6]Зведена (субвенції з ОБ) '!BC18</f>
        <v>1200000</v>
      </c>
      <c r="N112" s="315">
        <f>'[6]Зведена (субвенції з ОБ) '!BD18</f>
        <v>0</v>
      </c>
      <c r="O112" s="315">
        <f>'[6]Зведена (субвенції з ОБ) '!BE18</f>
        <v>1200000</v>
      </c>
      <c r="P112" s="315">
        <f>'[6]Зведена (субвенції з ОБ) '!BF18</f>
        <v>0</v>
      </c>
      <c r="Q112" s="315">
        <f>'[6]Зведена (субвенції з ОБ) '!BG18</f>
        <v>0</v>
      </c>
      <c r="R112" s="315">
        <f>'[6]Зведена (субвенції з ОБ) '!BH18</f>
        <v>1200000</v>
      </c>
      <c r="S112" s="315">
        <f>'[6]Зведена (субвенції з ОБ) '!BI18</f>
        <v>0</v>
      </c>
      <c r="T112" s="315">
        <f>'[6]Зведена (субвенції з ОБ) '!BJ18</f>
        <v>1200000</v>
      </c>
      <c r="U112" s="315">
        <f>'[6]Зведена (субвенції з ОБ) '!BK18</f>
        <v>0</v>
      </c>
      <c r="V112" s="315">
        <f>'[6]Зведена (субвенції з ОБ) '!BL18</f>
        <v>1200000</v>
      </c>
    </row>
    <row r="113" spans="1:22" ht="78.599999999999994" customHeight="1">
      <c r="A113" s="339"/>
      <c r="B113" s="71" t="s">
        <v>850</v>
      </c>
      <c r="C113" s="301">
        <v>1588626</v>
      </c>
      <c r="D113" s="308">
        <v>1588626</v>
      </c>
      <c r="E113" s="308">
        <v>1588626</v>
      </c>
      <c r="F113" s="46">
        <v>0</v>
      </c>
      <c r="G113" s="315">
        <f>'[6]Зведена (субвенції з ОБ) '!AW40</f>
        <v>0</v>
      </c>
      <c r="H113" s="315">
        <f>'[6]Зведена (субвенції з ОБ) '!AX40</f>
        <v>1588626</v>
      </c>
      <c r="I113" s="315">
        <f>'[6]Зведена (субвенції з ОБ) '!AY40</f>
        <v>0</v>
      </c>
      <c r="J113" s="315">
        <f>'[6]Зведена (субвенції з ОБ) '!AZ40</f>
        <v>1588626</v>
      </c>
      <c r="K113" s="315">
        <f>'[6]Зведена (субвенції з ОБ) '!BA40</f>
        <v>0</v>
      </c>
      <c r="L113" s="315">
        <f>'[6]Зведена (субвенції з ОБ) '!BB40</f>
        <v>0</v>
      </c>
      <c r="M113" s="315">
        <f>'[6]Зведена (субвенції з ОБ) '!BC40</f>
        <v>1588626</v>
      </c>
      <c r="N113" s="315">
        <f>'[6]Зведена (субвенції з ОБ) '!BD40</f>
        <v>0</v>
      </c>
      <c r="O113" s="315">
        <f>'[6]Зведена (субвенції з ОБ) '!BE40</f>
        <v>1588626</v>
      </c>
      <c r="P113" s="315">
        <f>'[6]Зведена (субвенції з ОБ) '!BF40</f>
        <v>0</v>
      </c>
      <c r="Q113" s="315">
        <f>'[6]Зведена (субвенції з ОБ) '!BG40</f>
        <v>0</v>
      </c>
      <c r="R113" s="315">
        <f>'[6]Зведена (субвенції з ОБ) '!BH40</f>
        <v>1588626</v>
      </c>
      <c r="S113" s="315">
        <f>'[6]Зведена (субвенції з ОБ) '!BI40</f>
        <v>0</v>
      </c>
      <c r="T113" s="315">
        <f>'[6]Зведена (субвенції з ОБ) '!BJ40</f>
        <v>1588626</v>
      </c>
      <c r="U113" s="315">
        <f>'[6]Зведена (субвенції з ОБ) '!BK40</f>
        <v>0</v>
      </c>
      <c r="V113" s="315">
        <f>'[6]Зведена (субвенції з ОБ) '!BL40</f>
        <v>1588626</v>
      </c>
    </row>
    <row r="114" spans="1:22" ht="82.15" customHeight="1">
      <c r="A114" s="339"/>
      <c r="B114" s="71" t="s">
        <v>851</v>
      </c>
      <c r="C114" s="301">
        <v>800000</v>
      </c>
      <c r="D114" s="46">
        <v>0</v>
      </c>
      <c r="E114" s="46">
        <v>0</v>
      </c>
      <c r="F114" s="46">
        <v>0</v>
      </c>
      <c r="G114" s="315">
        <f>'[6]Зведена (субвенції з ОБ) '!AW41</f>
        <v>800000</v>
      </c>
      <c r="H114" s="315">
        <f>'[6]Зведена (субвенції з ОБ) '!AX41</f>
        <v>800000</v>
      </c>
      <c r="I114" s="315">
        <f>'[6]Зведена (субвенції з ОБ) '!AY41</f>
        <v>0</v>
      </c>
      <c r="J114" s="315">
        <f>'[6]Зведена (субвенції з ОБ) '!AZ41</f>
        <v>0</v>
      </c>
      <c r="K114" s="315">
        <f>'[6]Зведена (субвенції з ОБ) '!BA41</f>
        <v>800000</v>
      </c>
      <c r="L114" s="315">
        <f>'[6]Зведена (субвенції з ОБ) '!BB41</f>
        <v>0</v>
      </c>
      <c r="M114" s="315">
        <f>'[6]Зведена (субвенції з ОБ) '!BC41</f>
        <v>800000</v>
      </c>
      <c r="N114" s="315">
        <f>'[6]Зведена (субвенції з ОБ) '!BD41</f>
        <v>0</v>
      </c>
      <c r="O114" s="315">
        <f>'[6]Зведена (субвенції з ОБ) '!BE41</f>
        <v>0</v>
      </c>
      <c r="P114" s="315">
        <f>'[6]Зведена (субвенції з ОБ) '!BF41</f>
        <v>800000</v>
      </c>
      <c r="Q114" s="315">
        <f>'[6]Зведена (субвенції з ОБ) '!BG41</f>
        <v>0</v>
      </c>
      <c r="R114" s="315">
        <f>'[6]Зведена (субвенції з ОБ) '!BH41</f>
        <v>800000</v>
      </c>
      <c r="S114" s="315">
        <f>'[6]Зведена (субвенції з ОБ) '!BI41</f>
        <v>0</v>
      </c>
      <c r="T114" s="315">
        <f>'[6]Зведена (субвенції з ОБ) '!BJ41</f>
        <v>0</v>
      </c>
      <c r="U114" s="315">
        <f>'[6]Зведена (субвенції з ОБ) '!BK41</f>
        <v>800000</v>
      </c>
      <c r="V114" s="315">
        <f>'[6]Зведена (субвенції з ОБ) '!BL41</f>
        <v>800000</v>
      </c>
    </row>
  </sheetData>
  <mergeCells count="1">
    <mergeCell ref="A1:F1"/>
  </mergeCells>
  <pageMargins left="0.70866141732283472" right="0.11811023622047245" top="0.35433070866141736" bottom="0.35433070866141736" header="0.31496062992125984" footer="0.31496062992125984"/>
  <pageSetup paperSize="9"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10</vt:i4>
      </vt:variant>
    </vt:vector>
  </HeadingPairs>
  <TitlesOfParts>
    <vt:vector size="17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Видатки!Заголовки_для_друку</vt:lpstr>
      <vt:lpstr>'всього по програмам'!Заголовки_для_друку</vt:lpstr>
      <vt:lpstr>Доходи!Заголовки_для_друку</vt:lpstr>
      <vt:lpstr>порівняння!Заголовки_для_друку</vt:lpstr>
      <vt:lpstr>субвенції!Заголовки_для_друку</vt:lpstr>
      <vt:lpstr>Видатки!Область_друку</vt:lpstr>
      <vt:lpstr>'всього по програмам'!Область_друку</vt:lpstr>
      <vt:lpstr>Доходи!Область_друку</vt:lpstr>
      <vt:lpstr>порівняння!Область_друку</vt:lpstr>
      <vt:lpstr>субвенції!Область_друку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101400323</cp:lastModifiedBy>
  <cp:lastPrinted>2025-11-24T14:51:20Z</cp:lastPrinted>
  <dcterms:created xsi:type="dcterms:W3CDTF">2021-02-01T07:32:26Z</dcterms:created>
  <dcterms:modified xsi:type="dcterms:W3CDTF">2026-02-27T11:31:12Z</dcterms:modified>
</cp:coreProperties>
</file>